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ink/ink1.xml" ContentType="application/inkml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USER\Desktop\Darbalaukis Vida\Autobusu parkas ir vandenys istatai\Veiklos ataskaitos 2024\"/>
    </mc:Choice>
  </mc:AlternateContent>
  <xr:revisionPtr revIDLastSave="0" documentId="8_{43FBC3E4-C3DD-4B0E-BA65-D8F3D73A9E20}" xr6:coauthVersionLast="47" xr6:coauthVersionMax="47" xr10:uidLastSave="{00000000-0000-0000-0000-000000000000}"/>
  <workbookProtection lockStructure="1"/>
  <bookViews>
    <workbookView xWindow="-120" yWindow="-120" windowWidth="29040" windowHeight="15720" tabRatio="767" activeTab="3" xr2:uid="{00000000-000D-0000-FFFF-FFFF00000000}"/>
  </bookViews>
  <sheets>
    <sheet name="Finansiniai duomenys" sheetId="2" r:id="rId1"/>
    <sheet name="Finansiniai duomenys(2015-2016)" sheetId="17" state="hidden" r:id="rId2"/>
    <sheet name="Papildoma informacija" sheetId="20" r:id="rId3"/>
    <sheet name="Suteikta parama" sheetId="3" r:id="rId4"/>
    <sheet name="Specialieji įpareigojimai" sheetId="21" r:id="rId5"/>
    <sheet name="Dukterinės bendrovės" sheetId="18" r:id="rId6"/>
  </sheets>
  <definedNames>
    <definedName name="_xlnm._FilterDatabase" localSheetId="0" hidden="1">'Finansiniai duomenys'!$R$1:$V$1</definedName>
    <definedName name="_xlnm._FilterDatabase" localSheetId="2" hidden="1">'Papildoma informacija'!$B$31:$G$96</definedName>
    <definedName name="_xlnm.Print_Area" localSheetId="5">'Dukterinės bendrovės'!$B$2:$E$117</definedName>
    <definedName name="_xlnm.Print_Area" localSheetId="0">'Finansiniai duomenys'!$B$2:$E$130</definedName>
    <definedName name="_xlnm.Print_Area" localSheetId="1">'Finansiniai duomenys(2015-2016)'!$B$2:$E$149</definedName>
    <definedName name="_xlnm.Print_Area" localSheetId="2">'Papildoma informacija'!$B$2:$I$110</definedName>
    <definedName name="_xlnm.Print_Area" localSheetId="4">'Specialieji įpareigojimai'!$B$2:$S$77</definedName>
    <definedName name="_xlnm.Print_Area" localSheetId="3">'Suteikta parama'!$B$2:$M$93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6" i="2" l="1"/>
  <c r="H36" i="20"/>
  <c r="H47" i="20" s="1"/>
  <c r="F36" i="20"/>
  <c r="F47" i="20" s="1"/>
  <c r="H70" i="20"/>
  <c r="F70" i="20" l="1"/>
  <c r="C11" i="2" l="1"/>
  <c r="C66" i="2" l="1"/>
  <c r="E42" i="2" l="1"/>
  <c r="C42" i="2"/>
  <c r="C10" i="2" l="1"/>
  <c r="C22" i="18"/>
  <c r="C8" i="18"/>
  <c r="C7" i="18"/>
  <c r="R33" i="21"/>
  <c r="R36" i="21" s="1"/>
  <c r="Q33" i="21"/>
  <c r="Q36" i="21" s="1"/>
  <c r="P33" i="21"/>
  <c r="P36" i="21" s="1"/>
  <c r="O33" i="21"/>
  <c r="O36" i="21" s="1"/>
  <c r="N33" i="21"/>
  <c r="N36" i="21" s="1"/>
  <c r="M33" i="21"/>
  <c r="M36" i="21" s="1"/>
  <c r="L33" i="21"/>
  <c r="L36" i="21" s="1"/>
  <c r="K33" i="21"/>
  <c r="K36" i="21" s="1"/>
  <c r="J33" i="21"/>
  <c r="J36" i="21" s="1"/>
  <c r="I33" i="21"/>
  <c r="I36" i="21" s="1"/>
  <c r="H33" i="21"/>
  <c r="H36" i="21" s="1"/>
  <c r="G33" i="21"/>
  <c r="G36" i="21" s="1"/>
  <c r="F33" i="21"/>
  <c r="F36" i="21" s="1"/>
  <c r="G17" i="21"/>
  <c r="G20" i="21" s="1"/>
  <c r="H17" i="21"/>
  <c r="H20" i="21" s="1"/>
  <c r="I17" i="21"/>
  <c r="I20" i="21" s="1"/>
  <c r="J17" i="21"/>
  <c r="J20" i="21" s="1"/>
  <c r="K17" i="21"/>
  <c r="K20" i="21" s="1"/>
  <c r="L17" i="21"/>
  <c r="L20" i="21" s="1"/>
  <c r="M17" i="21"/>
  <c r="M20" i="21" s="1"/>
  <c r="N17" i="21"/>
  <c r="N20" i="21" s="1"/>
  <c r="O17" i="21"/>
  <c r="O20" i="21" s="1"/>
  <c r="P17" i="21"/>
  <c r="P20" i="21" s="1"/>
  <c r="Q17" i="21"/>
  <c r="Q20" i="21" s="1"/>
  <c r="R17" i="21"/>
  <c r="R20" i="21" s="1"/>
  <c r="F17" i="21"/>
  <c r="F20" i="21" s="1"/>
  <c r="H3" i="21" l="1"/>
  <c r="C4" i="20"/>
  <c r="C7" i="20" s="1"/>
  <c r="R52" i="21" l="1"/>
  <c r="R54" i="21" s="1"/>
  <c r="Q52" i="21"/>
  <c r="Q54" i="21" s="1"/>
  <c r="P52" i="21"/>
  <c r="P54" i="21" s="1"/>
  <c r="O52" i="21"/>
  <c r="O54" i="21" s="1"/>
  <c r="N52" i="21"/>
  <c r="N54" i="21" s="1"/>
  <c r="M52" i="21"/>
  <c r="M54" i="21" s="1"/>
  <c r="L52" i="21"/>
  <c r="L54" i="21" s="1"/>
  <c r="K52" i="21"/>
  <c r="K54" i="21" s="1"/>
  <c r="J52" i="21"/>
  <c r="J54" i="21" s="1"/>
  <c r="I52" i="21"/>
  <c r="I54" i="21" s="1"/>
  <c r="H52" i="21"/>
  <c r="H54" i="21" s="1"/>
  <c r="G52" i="21"/>
  <c r="G54" i="21" s="1"/>
  <c r="F52" i="21"/>
  <c r="F54" i="21" s="1"/>
  <c r="G64" i="21"/>
  <c r="G66" i="21" s="1"/>
  <c r="H64" i="21"/>
  <c r="H66" i="21" s="1"/>
  <c r="I64" i="21"/>
  <c r="I66" i="21" s="1"/>
  <c r="J64" i="21"/>
  <c r="J66" i="21" s="1"/>
  <c r="K64" i="21"/>
  <c r="K66" i="21" s="1"/>
  <c r="L64" i="21"/>
  <c r="L66" i="21" s="1"/>
  <c r="M64" i="21"/>
  <c r="M66" i="21" s="1"/>
  <c r="N64" i="21"/>
  <c r="N66" i="21" s="1"/>
  <c r="O64" i="21"/>
  <c r="O66" i="21" s="1"/>
  <c r="P64" i="21"/>
  <c r="P66" i="21" s="1"/>
  <c r="Q64" i="21"/>
  <c r="Q66" i="21" s="1"/>
  <c r="R64" i="21"/>
  <c r="R66" i="21" s="1"/>
  <c r="F64" i="21"/>
  <c r="F66" i="21" s="1"/>
  <c r="D15" i="21"/>
  <c r="E15" i="21" s="1"/>
  <c r="D34" i="21"/>
  <c r="E34" i="21" s="1"/>
  <c r="D18" i="21"/>
  <c r="E18" i="21" s="1"/>
  <c r="D60" i="21" l="1"/>
  <c r="D61" i="21"/>
  <c r="D62" i="21"/>
  <c r="D63" i="21"/>
  <c r="E63" i="21" s="1"/>
  <c r="D64" i="21"/>
  <c r="D59" i="21"/>
  <c r="D49" i="21"/>
  <c r="E49" i="21" s="1"/>
  <c r="D50" i="21"/>
  <c r="D51" i="21"/>
  <c r="E51" i="21" s="1"/>
  <c r="D52" i="21"/>
  <c r="D48" i="21"/>
  <c r="D47" i="21"/>
  <c r="D40" i="21" l="1"/>
  <c r="D39" i="21"/>
  <c r="D37" i="21"/>
  <c r="D38" i="21"/>
  <c r="D36" i="21"/>
  <c r="D35" i="21"/>
  <c r="D33" i="21"/>
  <c r="D32" i="21"/>
  <c r="E32" i="21" s="1"/>
  <c r="D31" i="21"/>
  <c r="D24" i="21"/>
  <c r="D23" i="21"/>
  <c r="D22" i="21"/>
  <c r="D21" i="21"/>
  <c r="E21" i="21" s="1"/>
  <c r="D20" i="21"/>
  <c r="D19" i="21"/>
  <c r="D17" i="21"/>
  <c r="D16" i="21"/>
  <c r="E16" i="21" s="1"/>
  <c r="E61" i="21" l="1"/>
  <c r="E40" i="21"/>
  <c r="E35" i="21"/>
  <c r="E31" i="21"/>
  <c r="E24" i="21"/>
  <c r="E19" i="21"/>
  <c r="H5" i="21" l="1"/>
  <c r="H4" i="21"/>
  <c r="E91" i="18"/>
  <c r="E100" i="18" l="1"/>
  <c r="C100" i="18"/>
  <c r="C91" i="18"/>
  <c r="E78" i="18"/>
  <c r="C78" i="18"/>
  <c r="E67" i="18"/>
  <c r="C67" i="18"/>
  <c r="C84" i="18" s="1"/>
  <c r="E54" i="18"/>
  <c r="C54" i="18"/>
  <c r="E48" i="18"/>
  <c r="C48" i="18"/>
  <c r="E35" i="18"/>
  <c r="C35" i="18"/>
  <c r="E30" i="18"/>
  <c r="E33" i="18" s="1"/>
  <c r="C30" i="18"/>
  <c r="C33" i="18" s="1"/>
  <c r="C38" i="18" s="1"/>
  <c r="C40" i="18" s="1"/>
  <c r="E20" i="18"/>
  <c r="E38" i="18" l="1"/>
  <c r="E40" i="18" s="1"/>
  <c r="C5" i="20"/>
  <c r="C6" i="20"/>
  <c r="E84" i="18"/>
  <c r="C60" i="18"/>
  <c r="C86" i="18" s="1"/>
  <c r="E60" i="18"/>
  <c r="E86" i="18" s="1"/>
  <c r="R1" i="2"/>
  <c r="C9" i="2" s="1"/>
  <c r="C83" i="2" l="1"/>
  <c r="E48" i="21" s="1"/>
  <c r="C109" i="2" l="1"/>
  <c r="T1" i="2" l="1"/>
  <c r="S1" i="2"/>
  <c r="C47" i="17" l="1"/>
  <c r="C46" i="17"/>
  <c r="C43" i="17"/>
  <c r="C37" i="17"/>
  <c r="C38" i="17"/>
  <c r="C39" i="17"/>
  <c r="C40" i="17"/>
  <c r="E37" i="17"/>
  <c r="E38" i="17"/>
  <c r="E39" i="17"/>
  <c r="E40" i="17"/>
  <c r="E36" i="17"/>
  <c r="C36" i="17"/>
  <c r="C32" i="17"/>
  <c r="C31" i="17"/>
  <c r="C30" i="17"/>
  <c r="C29" i="17"/>
  <c r="C28" i="17"/>
  <c r="C27" i="17"/>
  <c r="C14" i="17"/>
  <c r="C10" i="17"/>
  <c r="C9" i="17"/>
  <c r="E131" i="17"/>
  <c r="C131" i="17"/>
  <c r="E124" i="17"/>
  <c r="C124" i="17"/>
  <c r="E110" i="17"/>
  <c r="C110" i="17"/>
  <c r="E99" i="17"/>
  <c r="C99" i="17"/>
  <c r="E82" i="17"/>
  <c r="C82" i="17"/>
  <c r="E76" i="17"/>
  <c r="C76" i="17"/>
  <c r="E62" i="17"/>
  <c r="C62" i="17"/>
  <c r="E56" i="17"/>
  <c r="E59" i="17" s="1"/>
  <c r="C56" i="17"/>
  <c r="C59" i="17" s="1"/>
  <c r="C65" i="17" l="1"/>
  <c r="C67" i="17" s="1"/>
  <c r="E65" i="17"/>
  <c r="E67" i="17" s="1"/>
  <c r="E88" i="17"/>
  <c r="C116" i="17"/>
  <c r="E116" i="17"/>
  <c r="E41" i="17"/>
  <c r="C88" i="17"/>
  <c r="E118" i="17" l="1"/>
  <c r="C118" i="17"/>
  <c r="E11" i="3"/>
  <c r="E10" i="3"/>
  <c r="E9" i="3"/>
  <c r="E36" i="2" l="1"/>
  <c r="C36" i="2"/>
  <c r="C96" i="2"/>
  <c r="E50" i="21" s="1"/>
  <c r="E96" i="2"/>
  <c r="E62" i="21" s="1"/>
  <c r="E115" i="2"/>
  <c r="C115" i="2"/>
  <c r="E109" i="2"/>
  <c r="E83" i="2"/>
  <c r="E60" i="21" s="1"/>
  <c r="E56" i="2"/>
  <c r="C56" i="2"/>
  <c r="E21" i="2"/>
  <c r="E17" i="21" l="1"/>
  <c r="E33" i="21"/>
  <c r="C39" i="2"/>
  <c r="C46" i="2" s="1"/>
  <c r="E39" i="2"/>
  <c r="E72" i="2"/>
  <c r="E59" i="21" s="1"/>
  <c r="C72" i="2"/>
  <c r="E47" i="21" s="1"/>
  <c r="C102" i="2"/>
  <c r="E102" i="2"/>
  <c r="E64" i="21" s="1"/>
  <c r="E37" i="21" l="1"/>
  <c r="E46" i="2"/>
  <c r="E38" i="21" s="1"/>
  <c r="E52" i="21"/>
  <c r="C104" i="2"/>
  <c r="E36" i="21"/>
  <c r="E20" i="21"/>
  <c r="C48" i="2"/>
  <c r="E23" i="21" s="1"/>
  <c r="E104" i="2"/>
  <c r="C44" i="17"/>
  <c r="E48" i="2" l="1"/>
  <c r="E39" i="21" s="1"/>
  <c r="E22" i="2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  <author>k.lizdenis</author>
    <author>Sandra</author>
  </authors>
  <commentList>
    <comment ref="B35" authorId="0" shapeId="0" xr:uid="{00000000-0006-0000-0100-000001000000}">
      <text>
        <r>
          <rPr>
            <sz val="9"/>
            <color indexed="81"/>
            <rFont val="Tahoma"/>
            <family val="2"/>
          </rPr>
          <t>Jei įmonės teisinė forma yra AB arba UAB, nurodykite penkis didžiausius bendrovės akcininkus; jei įmonės teisinė forma yra SĮ, šios dalies pildyti nereikia.</t>
        </r>
      </text>
    </comment>
    <comment ref="C35" authorId="1" shapeId="0" xr:uid="{00000000-0006-0000-0100-000002000000}">
      <text>
        <r>
          <rPr>
            <sz val="9"/>
            <color indexed="81"/>
            <rFont val="Tahoma"/>
            <family val="2"/>
          </rPr>
          <t>Įrašykite akcininko pavadinimą.</t>
        </r>
      </text>
    </comment>
    <comment ref="E35" authorId="2" shapeId="0" xr:uid="{00000000-0006-0000-0100-000003000000}">
      <text>
        <r>
          <rPr>
            <sz val="9"/>
            <color indexed="81"/>
            <rFont val="Tahoma"/>
            <family val="2"/>
            <charset val="186"/>
          </rPr>
          <t xml:space="preserve">Nurodykite, kokią išleistų akcijų dalį atitinkamas akcininkas valdė nurodytą dieną (pavyzdžiui, jeigu vienas akcininkas valdo 12,34 proc., į laukelį įrašykite “12,34”).
</t>
        </r>
        <r>
          <rPr>
            <b/>
            <i/>
            <sz val="9"/>
            <color indexed="81"/>
            <rFont val="Tahoma"/>
            <family val="2"/>
            <charset val="186"/>
          </rPr>
          <t>Akcijų dalį nurodykite šimtųjų tikslumu.</t>
        </r>
      </text>
    </comment>
    <comment ref="C60" authorId="2" shapeId="0" xr:uid="{00000000-0006-0000-0100-000004000000}">
      <text>
        <r>
          <rPr>
            <sz val="9"/>
            <color indexed="81"/>
            <rFont val="Tahoma"/>
            <family val="2"/>
            <charset val="186"/>
          </rPr>
          <t>Pildoma, jei įmonės veikla buvo dotuojama ir jei šios dotacijos yra išskiriamos atskira eilute įmonės pelno (nuostolių) ataskaitoje.</t>
        </r>
      </text>
    </comment>
    <comment ref="E60" authorId="2" shapeId="0" xr:uid="{00000000-0006-0000-0100-000005000000}">
      <text>
        <r>
          <rPr>
            <sz val="9"/>
            <color indexed="81"/>
            <rFont val="Tahoma"/>
            <family val="2"/>
            <charset val="186"/>
          </rPr>
          <t>Pildoma, jei įmonės veikla buvo dotuojama ir jei šios dotacijos yra išskiriamos atskira eilute įmonės pelno (nuostolių) ataskaitoje.</t>
        </r>
      </text>
    </comment>
    <comment ref="C86" authorId="2" shapeId="0" xr:uid="{00000000-0006-0000-0100-000006000000}">
      <text>
        <r>
          <rPr>
            <sz val="9"/>
            <color indexed="81"/>
            <rFont val="Tahoma"/>
            <family val="2"/>
            <charset val="186"/>
          </rPr>
          <t>Pildoma, jei įmonės balanse šis turtas pateikiamas atskirai nuo ilgalaikio ir trumpalaikio turto.</t>
        </r>
      </text>
    </comment>
    <comment ref="E86" authorId="2" shapeId="0" xr:uid="{00000000-0006-0000-0100-000007000000}">
      <text>
        <r>
          <rPr>
            <sz val="9"/>
            <color indexed="81"/>
            <rFont val="Tahoma"/>
            <family val="2"/>
            <charset val="186"/>
          </rPr>
          <t>Pildoma, jei įmonės balanse šis turtas pateikiamas atskirai nuo ilgalaikio ir trumpalaikio turto.</t>
        </r>
      </text>
    </comment>
    <comment ref="C91" authorId="2" shapeId="0" xr:uid="{00000000-0006-0000-0100-000008000000}">
      <text>
        <r>
          <rPr>
            <sz val="9"/>
            <color indexed="81"/>
            <rFont val="Tahoma"/>
            <family val="2"/>
            <charset val="186"/>
          </rPr>
          <t>Pildoma tik akcinių bendrovių/uždarųjų akcinių bendrovių.</t>
        </r>
      </text>
    </comment>
    <comment ref="E91" authorId="2" shapeId="0" xr:uid="{00000000-0006-0000-0100-000009000000}">
      <text>
        <r>
          <rPr>
            <sz val="9"/>
            <color indexed="81"/>
            <rFont val="Tahoma"/>
            <family val="2"/>
            <charset val="186"/>
          </rPr>
          <t>Pildoma tik akcinių bendrovių/uždarųjų akcinių bendrovių.</t>
        </r>
      </text>
    </comment>
    <comment ref="C92" authorId="2" shapeId="0" xr:uid="{00000000-0006-0000-0100-00000A000000}">
      <text>
        <r>
          <rPr>
            <sz val="9"/>
            <color indexed="81"/>
            <rFont val="Tahoma"/>
            <family val="2"/>
            <charset val="186"/>
          </rPr>
          <t>Pildoma savivaldybės įmonių, turinčių atitinkamo turto.</t>
        </r>
      </text>
    </comment>
    <comment ref="E92" authorId="2" shapeId="0" xr:uid="{00000000-0006-0000-0100-00000B000000}">
      <text>
        <r>
          <rPr>
            <sz val="9"/>
            <color indexed="81"/>
            <rFont val="Tahoma"/>
            <family val="2"/>
            <charset val="186"/>
          </rPr>
          <t>Pildoma savivaldybės įmonių, turinčių atitinkamo turto.</t>
        </r>
      </text>
    </comment>
    <comment ref="C106" authorId="2" shapeId="0" xr:uid="{00000000-0006-0000-0100-00000C000000}">
      <text>
        <r>
          <rPr>
            <sz val="9"/>
            <color indexed="81"/>
            <rFont val="Tahoma"/>
            <family val="2"/>
            <charset val="186"/>
          </rPr>
          <t>Ilgalaikiai įsipareigojimai, susiję su palūkanų mokėjimais (pavyzdžiui, ilgalaikės paskolos, išperkamosios nuomos įsipareigojimai)</t>
        </r>
      </text>
    </comment>
    <comment ref="E106" authorId="2" shapeId="0" xr:uid="{00000000-0006-0000-0100-00000D000000}">
      <text>
        <r>
          <rPr>
            <sz val="9"/>
            <color indexed="81"/>
            <rFont val="Tahoma"/>
            <family val="2"/>
            <charset val="186"/>
          </rPr>
          <t>Ilgalaikiai įsipareigojimai, susiję su palūkanų mokėjimais (pavyzdžiui, ilgalaikės paskolos, išperkamosios nuomos įsipareigojimai)</t>
        </r>
      </text>
    </comment>
    <comment ref="C109" authorId="2" shapeId="0" xr:uid="{00000000-0006-0000-0100-00000E000000}">
      <text>
        <r>
          <rPr>
            <sz val="9"/>
            <color indexed="81"/>
            <rFont val="Tahoma"/>
            <family val="2"/>
            <charset val="186"/>
          </rPr>
          <t>Trumpalaikiai įsipareigojimai, susiję su palūkanų mokėjimais (pavyzdžiui, paskolos, išperkamosios nuomos įsipareigojimai)</t>
        </r>
      </text>
    </comment>
    <comment ref="E109" authorId="2" shapeId="0" xr:uid="{00000000-0006-0000-0100-00000F000000}">
      <text>
        <r>
          <rPr>
            <sz val="9"/>
            <color indexed="81"/>
            <rFont val="Tahoma"/>
            <family val="2"/>
            <charset val="186"/>
          </rPr>
          <t>Trumpalaikiai įsipareigojimai, susiję su palūkanų mokėjimais (pavyzdžiui, paskolos, išperkamosios nuomos įsipareigojimai)</t>
        </r>
      </text>
    </comment>
    <comment ref="C114" authorId="2" shapeId="0" xr:uid="{00000000-0006-0000-0100-000010000000}">
      <text>
        <r>
          <rPr>
            <sz val="9"/>
            <color indexed="81"/>
            <rFont val="Tahoma"/>
            <family val="2"/>
            <charset val="186"/>
          </rPr>
          <t>Pildoma, jei įmonės balanse šie įsipareigojimai pateikiami atskirai nuo ilgalaikių ir trumpalaikių įsipareigojimų.</t>
        </r>
      </text>
    </comment>
    <comment ref="E114" authorId="2" shapeId="0" xr:uid="{00000000-0006-0000-0100-000011000000}">
      <text>
        <r>
          <rPr>
            <sz val="9"/>
            <color indexed="81"/>
            <rFont val="Tahoma"/>
            <family val="2"/>
            <charset val="186"/>
          </rPr>
          <t>Pildoma, jei įmonės balanse šie įsipareigojimai pateikiami atskirai nuo ilgalaikių ir trumpalaikių įsipareigojimų.</t>
        </r>
      </text>
    </comment>
    <comment ref="B118" authorId="2" shapeId="0" xr:uid="{00000000-0006-0000-0100-000012000000}">
      <text>
        <r>
          <rPr>
            <sz val="9"/>
            <color indexed="81"/>
            <rFont val="Tahoma"/>
            <family val="2"/>
          </rPr>
          <t>Jei balansas susibalansuoja, matysite žodį "Balansas"; jei nesibalansuoja - matysite disbalanso dydį (skirtumą).</t>
        </r>
      </text>
    </comment>
    <comment ref="C129" authorId="2" shapeId="0" xr:uid="{00000000-0006-0000-0100-000013000000}">
      <text>
        <r>
          <rPr>
            <sz val="9"/>
            <color indexed="81"/>
            <rFont val="Tahoma"/>
            <family val="2"/>
            <charset val="186"/>
          </rPr>
          <t xml:space="preserve">Nurodomi už ataskaitinio laikotarpio rezultatus </t>
        </r>
        <r>
          <rPr>
            <u/>
            <sz val="9"/>
            <color indexed="81"/>
            <rFont val="Tahoma"/>
            <family val="2"/>
            <charset val="186"/>
          </rPr>
          <t>paskirti dividendai (pelno įmokos)</t>
        </r>
        <r>
          <rPr>
            <sz val="9"/>
            <color indexed="81"/>
            <rFont val="Tahoma"/>
            <family val="2"/>
            <charset val="186"/>
          </rPr>
          <t xml:space="preserve">, o ne faktiškai ataskaitiniu laikotarpiu išmokėti dividendai (pelno įmokos) už ankstesnio laikotarpio rezultatus
</t>
        </r>
      </text>
    </comment>
    <comment ref="E129" authorId="2" shapeId="0" xr:uid="{00000000-0006-0000-0100-000014000000}">
      <text>
        <r>
          <rPr>
            <sz val="9"/>
            <color indexed="81"/>
            <rFont val="Tahoma"/>
            <family val="2"/>
            <charset val="186"/>
          </rPr>
          <t xml:space="preserve">Nurodomi už ataskaitinio laikotarpio rezultatus </t>
        </r>
        <r>
          <rPr>
            <u/>
            <sz val="9"/>
            <color indexed="81"/>
            <rFont val="Tahoma"/>
            <family val="2"/>
            <charset val="186"/>
          </rPr>
          <t>paskirti dividendai (pelno įmokos)</t>
        </r>
        <r>
          <rPr>
            <sz val="9"/>
            <color indexed="81"/>
            <rFont val="Tahoma"/>
            <family val="2"/>
            <charset val="186"/>
          </rPr>
          <t xml:space="preserve">, o ne faktiškai ataskaitiniu laikotarpiu išmokėti dividendai (pelno įmokos) už ankstesnio laikotarpio rezultatus
</t>
        </r>
      </text>
    </comment>
    <comment ref="C132" authorId="2" shapeId="0" xr:uid="{00000000-0006-0000-0100-000015000000}">
      <text>
        <r>
          <rPr>
            <sz val="9"/>
            <color indexed="81"/>
            <rFont val="Tahoma"/>
            <family val="2"/>
            <charset val="186"/>
          </rPr>
          <t>Bendras darbuotojų (darbo sutarčių) skaičius; įskaičiuojami visi darbuotojai, įskaitant ir vadovus.</t>
        </r>
      </text>
    </comment>
    <comment ref="E132" authorId="2" shapeId="0" xr:uid="{00000000-0006-0000-0100-000016000000}">
      <text>
        <r>
          <rPr>
            <sz val="9"/>
            <color indexed="81"/>
            <rFont val="Tahoma"/>
            <family val="2"/>
            <charset val="186"/>
          </rPr>
          <t>Bendras darbuotojų (darbo sutarčių) skaičius; įskaičiuojami visi darbuotojai, įskaitant ir vadovus.</t>
        </r>
      </text>
    </comment>
    <comment ref="C144" authorId="2" shapeId="0" xr:uid="{00000000-0006-0000-0100-000017000000}">
      <text>
        <r>
          <rPr>
            <sz val="9"/>
            <color indexed="81"/>
            <rFont val="Tahoma"/>
            <family val="2"/>
          </rPr>
          <t>Data, kai atsakingas asmuo patvirtina duomenų tikrumą.</t>
        </r>
      </text>
    </comment>
    <comment ref="C146" authorId="2" shapeId="0" xr:uid="{00000000-0006-0000-0100-000018000000}">
      <text>
        <r>
          <rPr>
            <sz val="9"/>
            <color indexed="81"/>
            <rFont val="Tahoma"/>
            <family val="2"/>
          </rPr>
          <t>Šie duomenys reikalingi tuo atveju, jeigu apibendrintą ataskaitą rengiantys asmenys norėtų pasitikslinti/sužinoti daugiau informacijos apie įmonės veiklos rezultatus.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Simonas Lekys</author>
  </authors>
  <commentList>
    <comment ref="H14" authorId="0" shapeId="0" xr:uid="{00000000-0006-0000-0400-000001000000}">
      <text>
        <r>
          <rPr>
            <sz val="9"/>
            <color indexed="81"/>
            <rFont val="Tahoma"/>
            <family val="2"/>
            <charset val="186"/>
          </rPr>
          <t>Nurodykite sąnaudas arba pajamas, kurios yra dotuojamos ar kitaip kompensuojamos (pvz. skiriant savivaldybės biudžeto asignavimus, kuriais kompensuojamos patirtos sąnaudos)</t>
        </r>
      </text>
    </comment>
    <comment ref="J14" authorId="0" shapeId="0" xr:uid="{00000000-0006-0000-0400-000002000000}">
      <text>
        <r>
          <rPr>
            <sz val="9"/>
            <color indexed="81"/>
            <rFont val="Tahoma"/>
            <family val="2"/>
            <charset val="186"/>
          </rPr>
          <t>Nurodykite sąnaudas arba pajamas, kurios yra dotuojamos ar kitaip kompensuojamos (pvz. skiriant savivaldybės biudžeto asignavimus, kuriais kompensuojamos patirtos sąnaudos)</t>
        </r>
      </text>
    </comment>
    <comment ref="L14" authorId="0" shapeId="0" xr:uid="{00000000-0006-0000-0400-000003000000}">
      <text>
        <r>
          <rPr>
            <sz val="9"/>
            <color indexed="81"/>
            <rFont val="Tahoma"/>
            <family val="2"/>
            <charset val="186"/>
          </rPr>
          <t>Nurodykite sąnaudas arba pajamas, kurios yra dotuojamos ar kitaip kompensuojamos (pvz. skiriant savivaldybės biudžeto asignavimus, kuriais kompensuojamos patirtos sąnaudos)</t>
        </r>
      </text>
    </comment>
    <comment ref="N14" authorId="0" shapeId="0" xr:uid="{00000000-0006-0000-0400-000004000000}">
      <text>
        <r>
          <rPr>
            <sz val="9"/>
            <color indexed="81"/>
            <rFont val="Tahoma"/>
            <family val="2"/>
            <charset val="186"/>
          </rPr>
          <t>Nurodykite sąnaudas arba pajamas, kurios yra dotuojamos ar kitaip kompensuojamos (pvz. skiriant savivaldybės biudžeto asignavimus, kuriais kompensuojamos patirtos sąnaudos)</t>
        </r>
      </text>
    </comment>
    <comment ref="P14" authorId="0" shapeId="0" xr:uid="{00000000-0006-0000-0400-000005000000}">
      <text>
        <r>
          <rPr>
            <sz val="9"/>
            <color indexed="81"/>
            <rFont val="Tahoma"/>
            <family val="2"/>
            <charset val="186"/>
          </rPr>
          <t>Nurodykite sąnaudas arba pajamas, kurios yra dotuojamos ar kitaip kompensuojamos (pvz. skiriant savivaldybės biudžeto asignavimus, kuriais kompensuojamos patirtos sąnaudos)</t>
        </r>
      </text>
    </comment>
    <comment ref="R14" authorId="0" shapeId="0" xr:uid="{00000000-0006-0000-0400-000006000000}">
      <text>
        <r>
          <rPr>
            <sz val="9"/>
            <color indexed="81"/>
            <rFont val="Tahoma"/>
            <family val="2"/>
            <charset val="186"/>
          </rPr>
          <t>Nurodykite sąnaudas arba pajamas, kurios yra dotuojamos ar kitaip kompensuojamos (pvz. skiriant savivaldybės biudžeto asignavimus, kuriais kompensuojamos patirtos sąnaudos)</t>
        </r>
      </text>
    </comment>
    <comment ref="H30" authorId="0" shapeId="0" xr:uid="{00000000-0006-0000-0400-000007000000}">
      <text>
        <r>
          <rPr>
            <sz val="9"/>
            <color indexed="81"/>
            <rFont val="Tahoma"/>
            <family val="2"/>
            <charset val="186"/>
          </rPr>
          <t>Nurodykite sąnaudas arba pajamas, kurios yra dotuojamos ar kitaip kompensuojamos (pvz. skiriant savivaldybės biudžeto asignavimus, kuriais kompensuojamos patirtos sąnaudos)</t>
        </r>
      </text>
    </comment>
    <comment ref="J30" authorId="0" shapeId="0" xr:uid="{00000000-0006-0000-0400-000008000000}">
      <text>
        <r>
          <rPr>
            <sz val="9"/>
            <color indexed="81"/>
            <rFont val="Tahoma"/>
            <family val="2"/>
            <charset val="186"/>
          </rPr>
          <t>Nurodykite sąnaudas arba pajamas, kurios yra dotuojamos ar kitaip kompensuojamos (pvz. skiriant savivaldybės biudžeto asignavimus, kuriais kompensuojamos patirtos sąnaudos)</t>
        </r>
      </text>
    </comment>
    <comment ref="L30" authorId="0" shapeId="0" xr:uid="{00000000-0006-0000-0400-000009000000}">
      <text>
        <r>
          <rPr>
            <sz val="9"/>
            <color indexed="81"/>
            <rFont val="Tahoma"/>
            <family val="2"/>
            <charset val="186"/>
          </rPr>
          <t>Nurodykite sąnaudas arba pajamas, kurios yra dotuojamos ar kitaip kompensuojamos (pvz. skiriant savivaldybės biudžeto asignavimus, kuriais kompensuojamos patirtos sąnaudos)</t>
        </r>
      </text>
    </comment>
    <comment ref="N30" authorId="0" shapeId="0" xr:uid="{00000000-0006-0000-0400-00000A000000}">
      <text>
        <r>
          <rPr>
            <sz val="9"/>
            <color indexed="81"/>
            <rFont val="Tahoma"/>
            <family val="2"/>
            <charset val="186"/>
          </rPr>
          <t>Nurodykite sąnaudas arba pajamas, kurios yra dotuojamos ar kitaip kompensuojamos (pvz. skiriant savivaldybės biudžeto asignavimus, kuriais kompensuojamos patirtos sąnaudos)</t>
        </r>
      </text>
    </comment>
    <comment ref="P30" authorId="0" shapeId="0" xr:uid="{00000000-0006-0000-0400-00000B000000}">
      <text>
        <r>
          <rPr>
            <sz val="9"/>
            <color indexed="81"/>
            <rFont val="Tahoma"/>
            <family val="2"/>
            <charset val="186"/>
          </rPr>
          <t>Nurodykite sąnaudas arba pajamas, kurios yra dotuojamos ar kitaip kompensuojamos (pvz. skiriant savivaldybės biudžeto asignavimus, kuriais kompensuojamos patirtos sąnaudos)</t>
        </r>
      </text>
    </comment>
    <comment ref="R30" authorId="0" shapeId="0" xr:uid="{00000000-0006-0000-0400-00000C000000}">
      <text>
        <r>
          <rPr>
            <sz val="9"/>
            <color indexed="81"/>
            <rFont val="Tahoma"/>
            <family val="2"/>
            <charset val="186"/>
          </rPr>
          <t>Nurodykite sąnaudas arba pajamas, kurios yra dotuojamos ar kitaip kompensuojamos (pvz. skiriant savivaldybės biudžeto asignavimus, kuriais kompensuojamos patirtos sąnaudos)</t>
        </r>
      </text>
    </comment>
    <comment ref="H46" authorId="0" shapeId="0" xr:uid="{00000000-0006-0000-0400-00000D000000}">
      <text>
        <r>
          <rPr>
            <sz val="9"/>
            <color indexed="81"/>
            <rFont val="Tahoma"/>
            <family val="2"/>
            <charset val="186"/>
          </rPr>
          <t>Nurodykite turtą, kuris dalyvauja vykdant specialųjį įpareigojimą, bet nėra įtrauktas į galutinį audituojamą balansą (t. y. užbalansinis), ar kitas į galutines finansines ataskaitas neįtraukiamas eilutes</t>
        </r>
      </text>
    </comment>
    <comment ref="J46" authorId="0" shapeId="0" xr:uid="{00000000-0006-0000-0400-00000E000000}">
      <text>
        <r>
          <rPr>
            <sz val="9"/>
            <color indexed="81"/>
            <rFont val="Tahoma"/>
            <family val="2"/>
            <charset val="186"/>
          </rPr>
          <t>Nurodykite turtą, kuris dalyvauja vykdant specialųjį įpareigojimą, bet nėra įtrauktas į galutinį audituojamą balansą (t. y. užbalansinis), ar kitas į galutines finansines ataskaitas neįtraukiamas eilutes</t>
        </r>
      </text>
    </comment>
    <comment ref="L46" authorId="0" shapeId="0" xr:uid="{00000000-0006-0000-0400-00000F000000}">
      <text>
        <r>
          <rPr>
            <sz val="9"/>
            <color indexed="81"/>
            <rFont val="Tahoma"/>
            <family val="2"/>
            <charset val="186"/>
          </rPr>
          <t>Nurodykite turtą, kuris dalyvauja vykdant specialųjį įpareigojimą, bet nėra įtrauktas į galutinį audituojamą balansą (t. y. užbalansinis), ar kitas į galutines finansines ataskaitas neįtraukiamas eilutes</t>
        </r>
      </text>
    </comment>
    <comment ref="N46" authorId="0" shapeId="0" xr:uid="{00000000-0006-0000-0400-000010000000}">
      <text>
        <r>
          <rPr>
            <sz val="9"/>
            <color indexed="81"/>
            <rFont val="Tahoma"/>
            <family val="2"/>
            <charset val="186"/>
          </rPr>
          <t>Nurodykite turtą, kuris dalyvauja vykdant specialųjį įpareigojimą, bet nėra įtrauktas į galutinį audituojamą balansą (t. y. užbalansinis), ar kitas į galutines finansines ataskaitas neįtraukiamas eilutes</t>
        </r>
      </text>
    </comment>
    <comment ref="P46" authorId="0" shapeId="0" xr:uid="{00000000-0006-0000-0400-000011000000}">
      <text>
        <r>
          <rPr>
            <sz val="9"/>
            <color indexed="81"/>
            <rFont val="Tahoma"/>
            <family val="2"/>
            <charset val="186"/>
          </rPr>
          <t>Nurodykite turtą, kuris dalyvauja vykdant specialųjį įpareigojimą, bet nėra įtrauktas į galutinį audituojamą balansą (t. y. užbalansinis), ar kitas į galutines finansines ataskaitas neįtraukiamas eilutes</t>
        </r>
      </text>
    </comment>
    <comment ref="R46" authorId="0" shapeId="0" xr:uid="{00000000-0006-0000-0400-000012000000}">
      <text>
        <r>
          <rPr>
            <sz val="9"/>
            <color indexed="81"/>
            <rFont val="Tahoma"/>
            <family val="2"/>
            <charset val="186"/>
          </rPr>
          <t>Nurodykite turtą, kuris dalyvauja vykdant specialųjį įpareigojimą, bet nėra įtrauktas į galutinį audituojamą balansą (t. y. užbalansinis), ar kitas į galutines finansines ataskaitas neįtraukiamas eilutes</t>
        </r>
      </text>
    </comment>
    <comment ref="H58" authorId="0" shapeId="0" xr:uid="{00000000-0006-0000-0400-000013000000}">
      <text>
        <r>
          <rPr>
            <sz val="9"/>
            <color indexed="81"/>
            <rFont val="Tahoma"/>
            <family val="2"/>
            <charset val="186"/>
          </rPr>
          <t>Nurodykite turtą, kuris dalyvauja vykdant specialųjį įpareigojimą, bet nėra įtrauktas į galutinį audituojamą balansą (t. y. užbalansinis), ar kitas į galutines finansines ataskaitas neįtraukiamas eilutes</t>
        </r>
      </text>
    </comment>
    <comment ref="J58" authorId="0" shapeId="0" xr:uid="{00000000-0006-0000-0400-000014000000}">
      <text>
        <r>
          <rPr>
            <sz val="9"/>
            <color indexed="81"/>
            <rFont val="Tahoma"/>
            <family val="2"/>
            <charset val="186"/>
          </rPr>
          <t>Nurodykite turtą, kuris dalyvauja vykdant specialųjį įpareigojimą, bet nėra įtrauktas į galutinį audituojamą balansą (t. y. užbalansinis), ar kitas į galutines finansines ataskaitas neįtraukiamas eilutes</t>
        </r>
      </text>
    </comment>
    <comment ref="L58" authorId="0" shapeId="0" xr:uid="{00000000-0006-0000-0400-000015000000}">
      <text>
        <r>
          <rPr>
            <sz val="9"/>
            <color indexed="81"/>
            <rFont val="Tahoma"/>
            <family val="2"/>
            <charset val="186"/>
          </rPr>
          <t>Nurodykite turtą, kuris dalyvauja vykdant specialųjį įpareigojimą, bet nėra įtrauktas į galutinį audituojamą balansą (t. y. užbalansinis), ar kitas į galutines finansines ataskaitas neįtraukiamas eilutes</t>
        </r>
      </text>
    </comment>
    <comment ref="N58" authorId="0" shapeId="0" xr:uid="{00000000-0006-0000-0400-000016000000}">
      <text>
        <r>
          <rPr>
            <sz val="9"/>
            <color indexed="81"/>
            <rFont val="Tahoma"/>
            <family val="2"/>
            <charset val="186"/>
          </rPr>
          <t>Nurodykite turtą, kuris dalyvauja vykdant specialųjį įpareigojimą, bet nėra įtrauktas į galutinį audituojamą balansą (t. y. užbalansinis), ar kitas į galutines finansines ataskaitas neįtraukiamas eilutes</t>
        </r>
      </text>
    </comment>
    <comment ref="P58" authorId="0" shapeId="0" xr:uid="{00000000-0006-0000-0400-000017000000}">
      <text>
        <r>
          <rPr>
            <sz val="9"/>
            <color indexed="81"/>
            <rFont val="Tahoma"/>
            <family val="2"/>
            <charset val="186"/>
          </rPr>
          <t>Nurodykite turtą, kuris dalyvauja vykdant specialųjį įpareigojimą, bet nėra įtrauktas į galutinį audituojamą balansą (t. y. užbalansinis), ar kitas į galutines finansines ataskaitas neįtraukiamas eilutes</t>
        </r>
      </text>
    </comment>
    <comment ref="R58" authorId="0" shapeId="0" xr:uid="{00000000-0006-0000-0400-000018000000}">
      <text>
        <r>
          <rPr>
            <sz val="9"/>
            <color indexed="81"/>
            <rFont val="Tahoma"/>
            <family val="2"/>
            <charset val="186"/>
          </rPr>
          <t>Nurodykite turtą, kuris dalyvauja vykdant specialųjį įpareigojimą, bet nėra įtrauktas į galutinį audituojamą balansą (t. y. užbalansinis), ar kitas į galutines finansines ataskaitas neįtraukiamas eilutes</t>
        </r>
      </text>
    </comment>
  </commentList>
</comments>
</file>

<file path=xl/sharedStrings.xml><?xml version="1.0" encoding="utf-8"?>
<sst xmlns="http://schemas.openxmlformats.org/spreadsheetml/2006/main" count="1332" uniqueCount="588">
  <si>
    <t>UAB „Akmenės vandenys“</t>
  </si>
  <si>
    <t>Uždaroji akcinė bendrovė (UAB)</t>
  </si>
  <si>
    <t>UAB „Naujosios Akmenės komunalininkas“</t>
  </si>
  <si>
    <t>UAB Naujosios Akmenės autobusų parkas</t>
  </si>
  <si>
    <t>UAB „Dzūkijos vandenys“</t>
  </si>
  <si>
    <t>Viešinamos informacijos apie savivaldybių valdomų įmonių ir jų dukterinių bendrovių veiklą ir rezultatus forma</t>
  </si>
  <si>
    <t>UAB „Alytaus šilumos tinklai“</t>
  </si>
  <si>
    <t>Įmonės pavadinimas</t>
  </si>
  <si>
    <t>UAB „Alytaus butų ūkis“</t>
  </si>
  <si>
    <t>Teisinė forma</t>
  </si>
  <si>
    <t>Akcinė bendrovė (AB)</t>
  </si>
  <si>
    <t>reorganizuojamas</t>
  </si>
  <si>
    <t>UAB Alytaus regiono atliekų tvarkymo centras</t>
  </si>
  <si>
    <t>Įmonės kodas</t>
  </si>
  <si>
    <t>dalyvaujantis reorganizavime</t>
  </si>
  <si>
    <t>SĮ „Simno komunalininkas“</t>
  </si>
  <si>
    <t>Įmonės įsteigimo data</t>
  </si>
  <si>
    <t>Savivaldybės įmonė (SĮ)</t>
  </si>
  <si>
    <t>pertvarkomas</t>
  </si>
  <si>
    <t>UAB „Anykščių vandenys“</t>
  </si>
  <si>
    <t>Sektorius, kuriame veikia įmonė</t>
  </si>
  <si>
    <t>restruktūrizuojamas</t>
  </si>
  <si>
    <t>UAB Anykščių komunalinis ūkis</t>
  </si>
  <si>
    <t>bankrutuojantis</t>
  </si>
  <si>
    <t>UAB „Anykščių šiluma“</t>
  </si>
  <si>
    <t>Įmonės direktorius (generalinis direktorius)</t>
  </si>
  <si>
    <t xml:space="preserve">Komunalinės paslaugos: vanduo (nurodyti laukelyje žemiau, ar įmonė tik nuomoja infrastruktūrą, ar pati teikia paslaugas galutiniams vartotojams) </t>
  </si>
  <si>
    <t>bankrutavęs</t>
  </si>
  <si>
    <t>UAB „Birštono vandentiekis“</t>
  </si>
  <si>
    <t>Įmonės vyr. finansininkas (vyr. buhalteris)</t>
  </si>
  <si>
    <t>Komunalinės paslaugos: šilumos tinklai (nurodyti laukelyje žemiau, ar įmonė tik nuomoja infrastruktūrą, ar pati teikia paslaugas galutiniams vartotojams)</t>
  </si>
  <si>
    <t>likviduojamas</t>
  </si>
  <si>
    <t>UAB „Birštono šiluma“</t>
  </si>
  <si>
    <t>Butų ūkiai</t>
  </si>
  <si>
    <t>inicijuojantis Europos bendrovės steigimą jungimo būdu</t>
  </si>
  <si>
    <t>AB Birštono sanatorija „Versmė“</t>
  </si>
  <si>
    <t>Lentelės užpildymo dieną</t>
  </si>
  <si>
    <t>Komunalinės paslaugos: kita (nurodykite laukelyje žemiau)</t>
  </si>
  <si>
    <t>inicijuojantis Europos bendrovės steigimą valdymo (holdingo) būdu</t>
  </si>
  <si>
    <t>SĮ Biržų agrolaboratorija</t>
  </si>
  <si>
    <t>Akcininkų sąrašas</t>
  </si>
  <si>
    <t>Valdoma akcijų dalis</t>
  </si>
  <si>
    <t>Atliekos ir šalinimo paslaugos</t>
  </si>
  <si>
    <t>Europos bendrovė, kurios buveinė perkeliama</t>
  </si>
  <si>
    <t>UAB Biržų autobusų parkas</t>
  </si>
  <si>
    <t>Akcininkas Nr.1</t>
  </si>
  <si>
    <t>Viešasis transportas</t>
  </si>
  <si>
    <t>dalyvaujantis atskyrime</t>
  </si>
  <si>
    <t>UAB „Biržų šilumos tinklai“</t>
  </si>
  <si>
    <t>Akcininkas Nr.2</t>
  </si>
  <si>
    <t>Kitos transporto paslaugos</t>
  </si>
  <si>
    <t>-</t>
  </si>
  <si>
    <t>UAB „Biržų vandenys“</t>
  </si>
  <si>
    <t>Akcininkas Nr.3</t>
  </si>
  <si>
    <t>Statyba ir architektūra</t>
  </si>
  <si>
    <t>AB „Druskininkų šilumos tinklai“</t>
  </si>
  <si>
    <t>Akcininkas Nr.4</t>
  </si>
  <si>
    <t>Sveikatos priežiūros paslaugos</t>
  </si>
  <si>
    <t>UAB „Druskininkų vandenys“</t>
  </si>
  <si>
    <t>Akcininkas Nr.5</t>
  </si>
  <si>
    <t>Leidyba</t>
  </si>
  <si>
    <t>UAB „Druskininkų sveikatinimo ir poilsio centras AQUA“</t>
  </si>
  <si>
    <t>Kita (nurodyti laukelyje žemiau pagrindines veiklos sritis)</t>
  </si>
  <si>
    <t>UAB „Druskininkų butų ūkis“</t>
  </si>
  <si>
    <t>UAB Elektrėnų autobusų parkas</t>
  </si>
  <si>
    <t>UAB „Elektrėnų komunalinis ūkis“</t>
  </si>
  <si>
    <t>UAB „Didžiasalio komunalinės paslaugos“</t>
  </si>
  <si>
    <t>Kiti akcininkai</t>
  </si>
  <si>
    <t>Kitų akcininkų valdoma dalis</t>
  </si>
  <si>
    <t>UAB Ignalinos butų ūkis</t>
  </si>
  <si>
    <t>Savivaldybei priklausanti dalis (%)</t>
  </si>
  <si>
    <t>UAB Ignalinos šilumos tinklai</t>
  </si>
  <si>
    <t>Turtines ir neturtines teisės ir pareigas įmonėje / bendrovėje įgyvendinanti institucija (arba didžiausią akcijų dalį valdanti institucija)</t>
  </si>
  <si>
    <t>UAB „Jonavos paslaugos“</t>
  </si>
  <si>
    <t>Ar bendrovė turi kontroliuojamų įmonių? (pildo tik akcinės bendrovės ir uždarosios akcinės bendrovės)</t>
  </si>
  <si>
    <t>UAB „Jonavos vandenys“</t>
  </si>
  <si>
    <t>Nurodykite bendrovės kontroliuojamas įmones (pildoma, jei bendrovė turi kontroliuojamų įmonių)</t>
  </si>
  <si>
    <t>UAB „Jonavos autobusai“</t>
  </si>
  <si>
    <t>UAB „Jonavos šilumos tinklai“</t>
  </si>
  <si>
    <t>LENTELĖSE DUOMENYS PATEIKIAMI TŪKSTANČIAIS EURŲ (JEI NENURODYTA KITAIP), VIENO SKAIČIAUS PO KABLELIO TIKSLUMU</t>
  </si>
  <si>
    <t>Kur įmanoma, duomenys pateikiami augimo (agregavimo) principu</t>
  </si>
  <si>
    <t>UAB „Joniškio vandenys“</t>
  </si>
  <si>
    <r>
      <t xml:space="preserve">Jei įmonė turi kontroliuojamų įmonių, pateikiami </t>
    </r>
    <r>
      <rPr>
        <b/>
        <u/>
        <sz val="9"/>
        <rFont val="Calibri"/>
        <family val="2"/>
        <charset val="186"/>
      </rPr>
      <t xml:space="preserve">konsoliduoti įmonių grupės </t>
    </r>
    <r>
      <rPr>
        <b/>
        <sz val="9"/>
        <rFont val="Calibri"/>
        <family val="2"/>
      </rPr>
      <t>duomenys</t>
    </r>
  </si>
  <si>
    <t>UAB „Joniškio butų ūkis“</t>
  </si>
  <si>
    <t>Lentelėse turi būti pateikiami audituoti metiniai duomenys</t>
  </si>
  <si>
    <t>UAB „Joniškio autobusų parkas“</t>
  </si>
  <si>
    <t>Pelno (nuostolių) ataskaita</t>
  </si>
  <si>
    <t>UAB „Jurbarko komunalininkas“</t>
  </si>
  <si>
    <t>Pardavimo pajamos</t>
  </si>
  <si>
    <t>UAB „Jurbarko autobusų parkas“</t>
  </si>
  <si>
    <t>Pardavimo savikaina</t>
  </si>
  <si>
    <t>UAB „Jurbarko vandenys“</t>
  </si>
  <si>
    <t>Bendrasis pelnas (nuostoliai)</t>
  </si>
  <si>
    <t>Pardavimo sąnaudos</t>
  </si>
  <si>
    <t>UAB „Kaišiadorių vandenys“</t>
  </si>
  <si>
    <t>Bendrosios ir administracinės sąnaudos</t>
  </si>
  <si>
    <t>UAB „Kaišiadorių šiluma“</t>
  </si>
  <si>
    <t>Veiklos pelnas (nuostoliai)</t>
  </si>
  <si>
    <t>SĮ „Kaišiadorių paslaugos“</t>
  </si>
  <si>
    <t>Dotacijos, susijusios su pajamomis</t>
  </si>
  <si>
    <t>UAB „Kalvarijos komunalininkas“</t>
  </si>
  <si>
    <t>Kitos veiklos rezultatai</t>
  </si>
  <si>
    <t>AB „Kauno energija“</t>
  </si>
  <si>
    <t>Finansinė ir investicinė veikla</t>
  </si>
  <si>
    <t>UAB „Kauno autobusai“</t>
  </si>
  <si>
    <t>Pajamos</t>
  </si>
  <si>
    <t>UAB „Kauno vandenys“</t>
  </si>
  <si>
    <t>Sąnaudos</t>
  </si>
  <si>
    <t>UAB „Kauno švara“</t>
  </si>
  <si>
    <t>Pelnas (nuostoliai) prieš apmokestinimą</t>
  </si>
  <si>
    <t>UAB „Kauno gatvių apšvietimas“</t>
  </si>
  <si>
    <t>Pelno mokestis</t>
  </si>
  <si>
    <t>UAB „Stoties turgus“</t>
  </si>
  <si>
    <t>Grynasis pelnas (nuostoliai)</t>
  </si>
  <si>
    <t>UAB „Centrinis knygynas“</t>
  </si>
  <si>
    <t>UAB „Laboratorinių bandymų centras“</t>
  </si>
  <si>
    <t>UAB Kauno butų ūkis</t>
  </si>
  <si>
    <t>Balansas</t>
  </si>
  <si>
    <t>Nematerialusis turtas</t>
  </si>
  <si>
    <t>Materialusis turtas</t>
  </si>
  <si>
    <t>UAB „Giraitės vandenys“</t>
  </si>
  <si>
    <t>Finansinis turtas</t>
  </si>
  <si>
    <t>UAB Komunalinių paslaugų centras</t>
  </si>
  <si>
    <t>Kitas ilgalaikis turtas</t>
  </si>
  <si>
    <t>Ilgalaikis turtas</t>
  </si>
  <si>
    <t>UAB „Kėdbusas“</t>
  </si>
  <si>
    <t>UAB „Kėdainių butai“</t>
  </si>
  <si>
    <t>Atsargos</t>
  </si>
  <si>
    <t>UAB „Kėdainių vandenys“</t>
  </si>
  <si>
    <t>Per vienerius metus gautinos sumos</t>
  </si>
  <si>
    <t>UAB „Kelmės vanduo“</t>
  </si>
  <si>
    <t>Kitas trumpalaikis turtas</t>
  </si>
  <si>
    <t>UAB „Kelmės autobusų parkas“</t>
  </si>
  <si>
    <t>Pinigai ir pinigų ekvivalentai</t>
  </si>
  <si>
    <t>UAB Kelmės vietinis ūkis</t>
  </si>
  <si>
    <t>Trumpalaikis turtas</t>
  </si>
  <si>
    <t>AB „Klaipėdos vanduo“</t>
  </si>
  <si>
    <t>Ateinančių laikotarpių sąnaudos ir sukauptos pajamos</t>
  </si>
  <si>
    <t>AB „Klaipėdos energija“</t>
  </si>
  <si>
    <t>UAB Klaipėdos regiono atliekų tvarkymo centras</t>
  </si>
  <si>
    <t>Ilgalaikis turtas, laikomas pardavimui</t>
  </si>
  <si>
    <t>UAB „Klaipėdos autobusų parkas“</t>
  </si>
  <si>
    <t>Turto iš viso</t>
  </si>
  <si>
    <t>UAB „Naujasis turgus“</t>
  </si>
  <si>
    <t>Kapitalas (jeigu įmonės teisinė forma yra AB ar UAB) / Įmonės savininko kapitalas (jeigu įmonės teisinė forma yra SĮ)</t>
  </si>
  <si>
    <t>-Iš jo: Įstatinio (pasirašytojo) kapitalo dalis</t>
  </si>
  <si>
    <t>UAB „Debreceno vaistinė“</t>
  </si>
  <si>
    <t>Turtą, kuris pagal įstatymus gali būti tik valstybės nuosavybė, atitinkantis kapitalas</t>
  </si>
  <si>
    <t>UAB „Klaipėdos rajono energija“ </t>
  </si>
  <si>
    <t>Centralizuotai valdomą valstybės turtą atitinkantis kapitalas</t>
  </si>
  <si>
    <t>UAB „Gargždų turgus“ </t>
  </si>
  <si>
    <t>Akcijų priedai</t>
  </si>
  <si>
    <t>SĮ „Kretingos komunalininkas“</t>
  </si>
  <si>
    <t>Perkainojimo rezervas (rezultatai)</t>
  </si>
  <si>
    <t>UAB „Kretingos vandenys“</t>
  </si>
  <si>
    <t>Rezervai</t>
  </si>
  <si>
    <t>UAB Kretingos autobusų parkas</t>
  </si>
  <si>
    <t>-Iš jų: Privalomasis rezervas</t>
  </si>
  <si>
    <t>Nepaskirstytasis pelnas (nuostoliai)</t>
  </si>
  <si>
    <t>UAB Kretingos šilumos tinklai</t>
  </si>
  <si>
    <t>Nuosavas kapitalas</t>
  </si>
  <si>
    <t>UAB „Kupiškio autobusų parkas“</t>
  </si>
  <si>
    <t>UAB „Kupiškio komunalininkas“</t>
  </si>
  <si>
    <t>Dotacijos, subsidijos</t>
  </si>
  <si>
    <t>UAB „Kupiškio vandenys“</t>
  </si>
  <si>
    <t>UAB „Lazdijų šiluma“</t>
  </si>
  <si>
    <t>Atidėjiniai</t>
  </si>
  <si>
    <t>UAB „Lazdijų vanduo“</t>
  </si>
  <si>
    <t>Po vienų metų mokėtinos sumos ir kiti ilgalaikiai įsipareigojimai</t>
  </si>
  <si>
    <t>UAB „Marijampolės autobusų parkas“</t>
  </si>
  <si>
    <t>-Iš jų: Ilgalaikės finansinės skolos</t>
  </si>
  <si>
    <t>UAB „Marijampolės šilumos tinklai“</t>
  </si>
  <si>
    <t>Per vienus metus mokėtinos sumos ir kiti trumpalaikiai įsipareigojimai</t>
  </si>
  <si>
    <t>UAB „Sūduvos vandenys“</t>
  </si>
  <si>
    <t>-Iš jų: Ilgalaikių finansinių skolų einamųjų metų dalis</t>
  </si>
  <si>
    <t xml:space="preserve"> Trumpalaikės finansinės skolos</t>
  </si>
  <si>
    <t>UAB Marijampolės apskrities atliekų tvarkymo centras</t>
  </si>
  <si>
    <t>Mokėtinos sumos ir kiti įsipareigojimai</t>
  </si>
  <si>
    <t>UAB „Mažeikių šilumos tinklai“</t>
  </si>
  <si>
    <t>UAB „Mažeikių vandenys“</t>
  </si>
  <si>
    <t>Sukauptos sąnaudos ir ateinančių laikotarpių pajamos</t>
  </si>
  <si>
    <t>UAB „Telšių regiono atliekų tvarkymo centras“</t>
  </si>
  <si>
    <t>UAB „Tavo pastogė“</t>
  </si>
  <si>
    <t>Įsipareigojimai, susiję su ilgalaikiu turtu, laikomu pardavimui</t>
  </si>
  <si>
    <t>UAB „Mažeikių autobusų parkas“</t>
  </si>
  <si>
    <t>UAB „Mažeikių komunalinis ūkis“</t>
  </si>
  <si>
    <t>Nuosavo kapitalo ir įsipareigojimų iš viso</t>
  </si>
  <si>
    <t>UAB Molėtų autobusų parkas</t>
  </si>
  <si>
    <t>UAB „Molėtų šiluma“</t>
  </si>
  <si>
    <t>Ar balansas susibalansuoja?</t>
  </si>
  <si>
    <t>UAB Molėtų švara</t>
  </si>
  <si>
    <t>UAB Molėtų vanduo</t>
  </si>
  <si>
    <t>Įmonės teisės ir įsipareigojimai, nenurodyti balanse</t>
  </si>
  <si>
    <t>UAB „Neringos komunalininkas“</t>
  </si>
  <si>
    <t>UAB „Neringos energija“</t>
  </si>
  <si>
    <t>Kita informacija</t>
  </si>
  <si>
    <t>UAB „Neringos vanduo“</t>
  </si>
  <si>
    <t>Nusidėvėjimas ir amortizacija, įskaičiuoti į ataskaitinio laikotarpio pelno (nuostolių) ataskaitą</t>
  </si>
  <si>
    <t>Taip</t>
  </si>
  <si>
    <t>UAB „Pagėgių komunalinis ūkis“</t>
  </si>
  <si>
    <t>Investicijos į ilgalaikį turtą</t>
  </si>
  <si>
    <t>Ne</t>
  </si>
  <si>
    <t>UAB „Pakruojo komunalininkas“</t>
  </si>
  <si>
    <t>UAB „Pakruojo šiluma“</t>
  </si>
  <si>
    <t>Skirstant ataskaitinio laikotarpio pelną akcininkams paskirti dividendai (arba savininkui paskirta pelno įmoka, jei pildoma SĮ)</t>
  </si>
  <si>
    <t>UAB „Pakruojo vandentiekis“</t>
  </si>
  <si>
    <t>UAB „Palangos vandenys“</t>
  </si>
  <si>
    <t>UAB „Palangos komunalinis ūkis“</t>
  </si>
  <si>
    <t>UAB „Palangos šilumos tinklai“</t>
  </si>
  <si>
    <t>Informacija apie darbuotojus</t>
  </si>
  <si>
    <t>Darbuotojų skaičius laikotarpio pabaigoje</t>
  </si>
  <si>
    <t>Iš jų: administracijos darbuotojų skaičius laikotarpio pabaigoje</t>
  </si>
  <si>
    <t>AB „Panevėžio specialus autotransportas“</t>
  </si>
  <si>
    <t>Bendros darbo apmokėjimo lėšos</t>
  </si>
  <si>
    <t>UAB „Panevėžio autobusų parkas“</t>
  </si>
  <si>
    <r>
      <rPr>
        <b/>
        <i/>
        <sz val="9"/>
        <color indexed="10"/>
        <rFont val="Calibri"/>
        <family val="2"/>
        <charset val="186"/>
      </rPr>
      <t>Pastaba:</t>
    </r>
    <r>
      <rPr>
        <i/>
        <sz val="9"/>
        <rFont val="Calibri"/>
        <family val="2"/>
      </rPr>
      <t xml:space="preserve"> įskaitant darbuotojo mokamus SODROS mokesčius, tačiau neįskaitant darbdavio mokamų SODROS mokesčių.</t>
    </r>
  </si>
  <si>
    <t>Pastabos</t>
  </si>
  <si>
    <t>UAB „Panevėžio gatvės“</t>
  </si>
  <si>
    <t>Jei turite pastabų dėl užpildytos informacijos, pateikite jas čia:</t>
  </si>
  <si>
    <t>UAB „Grauduva“</t>
  </si>
  <si>
    <t>UAB „Panevėžio būstas“</t>
  </si>
  <si>
    <t>UAB Panevėžio regiono atliekų tvarkymo centras</t>
  </si>
  <si>
    <t>UAB „Kuršėnų vandenys“</t>
  </si>
  <si>
    <t>Informacija apie lentelės duomenų tikrumą patvirtinantį asmenį</t>
  </si>
  <si>
    <t>UAB „Pasvalio vandenys“</t>
  </si>
  <si>
    <t>Lentelės duomenų patvirtinimo data</t>
  </si>
  <si>
    <t>UAB „Pasvalio autobusų parkas“</t>
  </si>
  <si>
    <t>Atsakingas asmuo (vardas, pavardė, pareigos)</t>
  </si>
  <si>
    <t>UAB „Pasvalio knygos“</t>
  </si>
  <si>
    <t>Atsakingo asmens kontaktiniai duomenys (telefono nr. ir elektroninio pašto adresas)</t>
  </si>
  <si>
    <t>UAB „Pasvalio butų ūkis“</t>
  </si>
  <si>
    <t xml:space="preserve">Atsakingo asmens parašas (reikalingas tik skenuotoje versijoje) arba elektroninis parašas </t>
  </si>
  <si>
    <t>SĮ „Plungės būstas“</t>
  </si>
  <si>
    <t>UAB „Plungės autobusų parkas“</t>
  </si>
  <si>
    <t>UAB „Plungės šilumos tinklai“</t>
  </si>
  <si>
    <t>UAB „Plungės vandenys“</t>
  </si>
  <si>
    <t>UAB „Prienų vandenys“</t>
  </si>
  <si>
    <t>UAB „Prienų butų ūkis“</t>
  </si>
  <si>
    <t>UAB „Radviliškio šiluma“</t>
  </si>
  <si>
    <t>UAB „Radviliškio vanduo“</t>
  </si>
  <si>
    <t>UAB „Raseinių šilumos tinklai“</t>
  </si>
  <si>
    <t>UAB „Raseinių vandenys“</t>
  </si>
  <si>
    <t>UAB „Raseinių autobusų parkas“</t>
  </si>
  <si>
    <t>UAB „Raseinių komunalinės paslaugos“</t>
  </si>
  <si>
    <t>UAB „Rietavo komunalinis ūkis“</t>
  </si>
  <si>
    <t>UAB „Rokiškio vandenys“</t>
  </si>
  <si>
    <t>UAB „Rokiškio autobusų parkas“</t>
  </si>
  <si>
    <t>AB „Rokiškio komunalininkas“</t>
  </si>
  <si>
    <t>UAB „Skuodo šiluma“</t>
  </si>
  <si>
    <t>UAB „Skuodo vandenys“</t>
  </si>
  <si>
    <t>UAB „Skuodo autobusai“</t>
  </si>
  <si>
    <t>UAB „Šakių šilumos tinklai“</t>
  </si>
  <si>
    <t>UAB „Šakių vandenys“</t>
  </si>
  <si>
    <t>UAB „Šakių autobusų parkas“</t>
  </si>
  <si>
    <t>UAB „Šakių laidotuvių namai“</t>
  </si>
  <si>
    <t>UAB „Šalčininkų autobusų parkas“</t>
  </si>
  <si>
    <t>UAB „Eišiškių komunalinis ūkis“</t>
  </si>
  <si>
    <t>UAB „Tvarkyba“</t>
  </si>
  <si>
    <t>UAB „Šalčininkų šilumos tinklai“</t>
  </si>
  <si>
    <t>UAB „Šiaulių vandenys“</t>
  </si>
  <si>
    <t>UAB „Busturas“</t>
  </si>
  <si>
    <t>AB „Šiaulių energija“</t>
  </si>
  <si>
    <t>UAB „Šiaulių gatvių apšvietimas“</t>
  </si>
  <si>
    <t>UAB Pabalių turgus</t>
  </si>
  <si>
    <t>SĮ Šiaulių oro uostas</t>
  </si>
  <si>
    <t>UAB Kuršėnų komunalinis ūkis</t>
  </si>
  <si>
    <t>UAB Kuršėnų autobusų parkas</t>
  </si>
  <si>
    <t>UAB „Šilalės vandenys“</t>
  </si>
  <si>
    <t>UAB „Šilalės šilumos tinklai“</t>
  </si>
  <si>
    <t>UAB „Šilalės autobusų parkas“</t>
  </si>
  <si>
    <t>UAB „Gedmina“</t>
  </si>
  <si>
    <t>UAB „Šilutės šilumos tinklai“</t>
  </si>
  <si>
    <t>UAB „Šilutės vandenys“</t>
  </si>
  <si>
    <t>UAB „Šilutės autobusų parkas“</t>
  </si>
  <si>
    <t>UAB „Širvintų šiluma“</t>
  </si>
  <si>
    <t>UAB „Širvintų vandenys“</t>
  </si>
  <si>
    <t>UAB „Širvintų knygynas“</t>
  </si>
  <si>
    <t>UAB „Širvintos verslui ir laisvalaikiui“</t>
  </si>
  <si>
    <t>UAB „Širvintų autobusų parkas“</t>
  </si>
  <si>
    <t>SĮ „Švenčionių planas“</t>
  </si>
  <si>
    <t>UAB Tauragės autobusų parkas</t>
  </si>
  <si>
    <t>UAB „Tauragės vandenys“</t>
  </si>
  <si>
    <t>UAB Tauragės šilumos tinklai</t>
  </si>
  <si>
    <t>UAB „Dunokai“</t>
  </si>
  <si>
    <t>UAB Tauragės regiono atliekų tvarkymo centras</t>
  </si>
  <si>
    <t>UAB Telšių autobusų parkas</t>
  </si>
  <si>
    <t>UAB „Telšių vandenys“</t>
  </si>
  <si>
    <t>UAB „Telšių šilumos tinklai“</t>
  </si>
  <si>
    <t>SĮ Telšių butų ūkis</t>
  </si>
  <si>
    <t>UAB „Trakų vandenys“</t>
  </si>
  <si>
    <t>UAB „Trakų paslaugos“</t>
  </si>
  <si>
    <t>UAB „Ukmergės autobusų parkas“</t>
  </si>
  <si>
    <t>UAB „Ukmergės butų ūkis“</t>
  </si>
  <si>
    <t>UAB „Ukmergės šiluma“</t>
  </si>
  <si>
    <t>UAB „Ukmergės vandenys“</t>
  </si>
  <si>
    <t>UAB „Utenos šilumos tinklai“</t>
  </si>
  <si>
    <t>UAB „Utenos vandenys“</t>
  </si>
  <si>
    <t>UAB „Utenos butų ūkis“</t>
  </si>
  <si>
    <t>UAB „Utenos komunalininkas“</t>
  </si>
  <si>
    <t>UAB „Utenos autobusų parkas“</t>
  </si>
  <si>
    <t>UAB „Utenos regiono atliekų tvarkymo centras“</t>
  </si>
  <si>
    <t>UAB „Varėnos knyga“</t>
  </si>
  <si>
    <t>UAB „Varėnos šiluma“</t>
  </si>
  <si>
    <t>UAB „Varėnos vandenys“</t>
  </si>
  <si>
    <t>UAB „Varėnos autobusų parkas“</t>
  </si>
  <si>
    <t>UAB „Vilkaviškio vandenys“</t>
  </si>
  <si>
    <t>UAB „Vilkaviškio šilumos tinklai“</t>
  </si>
  <si>
    <t>UAB „Vilkaviškio komunalinis ūkis“</t>
  </si>
  <si>
    <t>UAB „Kybartų darna“</t>
  </si>
  <si>
    <t>UAB „Vilkaviškio architektūros biuras“</t>
  </si>
  <si>
    <t>UAB „Vilniaus vandenys“</t>
  </si>
  <si>
    <t>UAB „Vilniaus viešasis transportas“</t>
  </si>
  <si>
    <t>UAB „Grinda“</t>
  </si>
  <si>
    <t>UAB „Vilniaus vystymo kompanija“</t>
  </si>
  <si>
    <t>SĮ „Susisiekimo paslaugos“</t>
  </si>
  <si>
    <t>SĮ „Vilniaus miesto būstas“</t>
  </si>
  <si>
    <t>UAB „Vilniaus apšvietimas“</t>
  </si>
  <si>
    <t>UAB „VAATC“</t>
  </si>
  <si>
    <t>SĮ „Vilniaus atliekų sistemos administratorius“</t>
  </si>
  <si>
    <t>UAB „Nemenčinės komunalininkas“</t>
  </si>
  <si>
    <t>UAB „Nemėžio komunalininkas“</t>
  </si>
  <si>
    <t>SĮ Vilniaus rajono autobusų parkas</t>
  </si>
  <si>
    <t>UAB „Visagino būstas“</t>
  </si>
  <si>
    <t>UAB „Visagino energija“</t>
  </si>
  <si>
    <t>UAB „Zarasų būstas“</t>
  </si>
  <si>
    <t>Viešinamos informacijos apie savivaldybių valdomų įmonių veiklą ir rezultatus formos</t>
  </si>
  <si>
    <t>1 priedas</t>
  </si>
  <si>
    <t>Informacija apie savivaldybių valdomų įmonių veiklą ir rezultatus 2015 - 2016 metais</t>
  </si>
  <si>
    <t>Įmonės teisinis statusas</t>
  </si>
  <si>
    <t>Komunalinės paslaugos: kita</t>
  </si>
  <si>
    <t>5 didžiausi akcininkai</t>
  </si>
  <si>
    <t>Turtines ir neturtines teisės ir pareigas įmonėje/bendrovėje įgyvendinanti institucija (arba didžiausią akcijų dalį valdanti institucija)</t>
  </si>
  <si>
    <t>2015 metai</t>
  </si>
  <si>
    <t>2016 metai</t>
  </si>
  <si>
    <t>-Iš jo: Mažumai tenkanti grynojo pelno dalis (pildoma akcinių bendrovių/uždarųjų akcinių bendrovių, turinčių kontroliuojamų įmonių)</t>
  </si>
  <si>
    <t>Biologinis turtas</t>
  </si>
  <si>
    <t>Atsargos, išankstiniai apmokėjimai ir nebaigtos vykdyti sutartys</t>
  </si>
  <si>
    <t>Mažumai tenkanti nuosavo kapitalo dalis (pildoma tik akcinių bendrovių/uždarųjų akcinių bendrovių, turinčių kontroliuojamų įmonių)</t>
  </si>
  <si>
    <t>Atidėjimai</t>
  </si>
  <si>
    <t>Ilgalaikiai įsipareigojimai</t>
  </si>
  <si>
    <t>Trumpalaikiai įsipareigojimai</t>
  </si>
  <si>
    <t xml:space="preserve">             Trumpalaikės finansinės skolos</t>
  </si>
  <si>
    <t>Iš viso įsipareigojimų</t>
  </si>
  <si>
    <t>Viso disponuojamo nekilnojamojo turto plotas, kv. m.</t>
  </si>
  <si>
    <t xml:space="preserve"> </t>
  </si>
  <si>
    <t>Skirstant ataskaitinio laikotarpio pelną akcininkams paskirti dividendai (savininkui paskirta pelno įmoka, jei pildoma SĮ)</t>
  </si>
  <si>
    <t>Vidutinis sąlyginis darbuotojų skaičius per laikotarpį</t>
  </si>
  <si>
    <t>Atsakingo asmens parašas (reikalingas tik skenuotoje versijoje)</t>
  </si>
  <si>
    <t>Viešinamos informacijos apie savivaldybių valdomų įmonių ir jų dukterinių bendrovių veiklą ir rezultatus formos</t>
  </si>
  <si>
    <t>INFORMACIJA APIE SUTEIKTĄ PARAMĄ PATEIKIAMA TŪKSTANČIAIS EURŲ, VIENO SKAIČIAUS PO KABLELIO TIKSLUMU</t>
  </si>
  <si>
    <t>Informacija apie savivaldybių valdomų bendrovių suteiktą paramą</t>
  </si>
  <si>
    <t>Ne, parama nebuvo teikiama ir (ar) neplanuojama jos teikti</t>
  </si>
  <si>
    <t>Pateikite tikslią internetinės svetainės nuorodą, kurioje skelbiama informaciją apie suteiktą paramą</t>
  </si>
  <si>
    <t>Eil. Nr.</t>
  </si>
  <si>
    <t>Paramos gavėjas</t>
  </si>
  <si>
    <t>Paramos panaudojimo paskirtis</t>
  </si>
  <si>
    <t>Suteikta parama (tūkst. eurų)</t>
  </si>
  <si>
    <t>Jeigu turite pastabų dėl užpildytos informacijos, pateikite jas čia:</t>
  </si>
  <si>
    <t>2 priedas</t>
  </si>
  <si>
    <t>Viešinamos informacijos apie savivaldybių valdomų įmonių dukterinių bendrovių veiklą ir rezultatus forma</t>
  </si>
  <si>
    <t>Patronuojančioji įmonė</t>
  </si>
  <si>
    <t xml:space="preserve">LENTELĖSE DUOMENYS PATEIKIAMI TŪKSTANČIAIS EURŲ (JEI NENURODYTA KITAIP), VIENO SKAIČIAUS PO KABLELIO TIKSLUMU </t>
  </si>
  <si>
    <t>Per vienus metus gautinos sumos</t>
  </si>
  <si>
    <t>Trumpalaikės investicijos</t>
  </si>
  <si>
    <t>Įstatinis kapitalas</t>
  </si>
  <si>
    <r>
      <t xml:space="preserve">Paskirstytinasis pelnas (nuostoliai) </t>
    </r>
    <r>
      <rPr>
        <i/>
        <sz val="9"/>
        <rFont val="Calibri"/>
        <family val="2"/>
        <scheme val="minor"/>
      </rPr>
      <t>(iš kurio paskiriami dividendai)</t>
    </r>
  </si>
  <si>
    <t>Skirstant ataskaitinio laikotarpio pelną akcininkams paskirti dividendai</t>
  </si>
  <si>
    <t>Įmonės teisinė forma</t>
  </si>
  <si>
    <t>Jei turite komentarų dėl užpildytos informacijos, pateikite juos čia:</t>
  </si>
  <si>
    <t>Atsakingo asmens parašas arba elektroninis parašas (reikalingas tik skenuotoje versijoje)</t>
  </si>
  <si>
    <t>Rodiklis</t>
  </si>
  <si>
    <t>Iš viso įskaičiuota į įmonės finansines ataskaitas</t>
  </si>
  <si>
    <t>Komercinė dalis, įskaičiuota į įmonės finansines ataskaitas</t>
  </si>
  <si>
    <t>Įskaičiuojama į įmonės finansines ataskaitas</t>
  </si>
  <si>
    <t>Neįskaičiuojama į įmonės finansines ataskaitas</t>
  </si>
  <si>
    <t>Įsipareigojimai</t>
  </si>
  <si>
    <t>Iš jų – ilgalaikių ir trumpalaikių finansinių įsipareigojimų</t>
  </si>
  <si>
    <t>Įsipareigojimų ir nuosavo kapitalo iš viso</t>
  </si>
  <si>
    <t>Specialiųjų įpareigojimų dalis</t>
  </si>
  <si>
    <t>Bendrasis pelnas</t>
  </si>
  <si>
    <t>Veiklos pelnas</t>
  </si>
  <si>
    <t>Pelnas prieš apmokestinimą</t>
  </si>
  <si>
    <t>Grynasis pelnas</t>
  </si>
  <si>
    <t>Nusidėvėjimas ir amortizacija</t>
  </si>
  <si>
    <t xml:space="preserve"> - Autobusai iš viso</t>
  </si>
  <si>
    <t>Vandentvarka</t>
  </si>
  <si>
    <t>Šilumos tinklai</t>
  </si>
  <si>
    <t>RATC</t>
  </si>
  <si>
    <t xml:space="preserve">         UAB „Kermošius"</t>
  </si>
  <si>
    <t xml:space="preserve">SĮ „Kompata“ </t>
  </si>
  <si>
    <t xml:space="preserve">     UAB „GO Energy LT“</t>
  </si>
  <si>
    <t xml:space="preserve">     UAB „Klaipėdos transportas“</t>
  </si>
  <si>
    <t>AB „Vilniaus šilumos tinklai“</t>
  </si>
  <si>
    <t>Sektorius</t>
  </si>
  <si>
    <t>Kita</t>
  </si>
  <si>
    <t xml:space="preserve"> - Kitos</t>
  </si>
  <si>
    <t>Rida, km</t>
  </si>
  <si>
    <t>Pervežta keleivių, vnt</t>
  </si>
  <si>
    <t>Transporto parkas iš viso, vnt</t>
  </si>
  <si>
    <t xml:space="preserve">   - iš jų: Dyzeliniai</t>
  </si>
  <si>
    <t xml:space="preserve">   - iš jų: Dujiniai</t>
  </si>
  <si>
    <t xml:space="preserve">   - iš jų: Elektriniai</t>
  </si>
  <si>
    <t xml:space="preserve"> - Troleibusai iš viso</t>
  </si>
  <si>
    <t>Ar įmonė pasitvirtinusi specialiųjų įpareigojimų apskaitos politiką?</t>
  </si>
  <si>
    <t>Ar specialieji įpareigojimai yra patvirtinti savivaldybės administracijos direktoriaus?</t>
  </si>
  <si>
    <t>Žemiau prašome nurodyti specialiojo įpareigojimo pavadinimą</t>
  </si>
  <si>
    <t>FORMOS PILDYMO TAISYKLĖS</t>
  </si>
  <si>
    <t>-Iš jų: Pirkėjų skolos</t>
  </si>
  <si>
    <t>Tikrinimas                                              Jei žemiau esančiame laukelyje nurodyta „Klaida“, tai reiškia, jog Jūsų užpildyti duomenys nesutampa su informacija, pateikta „Finansiniai duomenys“ lape</t>
  </si>
  <si>
    <t>Tikrinimas                                            Jei žemiau esančiame laukelyje nurodyta „Klaida“, tai reiškia, jog Jūsų užpildyti duomenys nesutampa su informacija, pateikta „Finansiniai duomenys“ lape</t>
  </si>
  <si>
    <t>Tikrinimas                                             Jei žemiau esančiame laukelyje nurodyta „Klaida“, tai reiškia, jog Jūsų užpildyti duomenys nesutampa su informacija, pateikta „Finansiniai duomenys“ lape</t>
  </si>
  <si>
    <r>
      <rPr>
        <sz val="9"/>
        <rFont val="Calibri"/>
        <family val="2"/>
        <charset val="186"/>
        <scheme val="minor"/>
      </rPr>
      <t>PRAŠOME</t>
    </r>
    <r>
      <rPr>
        <b/>
        <sz val="9"/>
        <rFont val="Calibri"/>
        <family val="2"/>
        <scheme val="minor"/>
      </rPr>
      <t xml:space="preserve"> </t>
    </r>
    <r>
      <rPr>
        <b/>
        <u/>
        <sz val="9"/>
        <color rgb="FFC00000"/>
        <rFont val="Calibri"/>
        <family val="2"/>
        <charset val="186"/>
        <scheme val="minor"/>
      </rPr>
      <t>UŽPILDYTI VISUS MELSVUS LAUKELIUS KIEKVIENAM ĮMONĖS VYKDOMAM SPECIALIAJAM ĮPAREIGOJIMUI.</t>
    </r>
    <r>
      <rPr>
        <b/>
        <sz val="9"/>
        <rFont val="Calibri"/>
        <family val="2"/>
        <scheme val="minor"/>
      </rPr>
      <t xml:space="preserve"> </t>
    </r>
    <r>
      <rPr>
        <sz val="9"/>
        <rFont val="Calibri"/>
        <family val="2"/>
        <charset val="186"/>
        <scheme val="minor"/>
      </rPr>
      <t>SUMOS</t>
    </r>
    <r>
      <rPr>
        <b/>
        <sz val="9"/>
        <rFont val="Calibri"/>
        <family val="2"/>
        <scheme val="minor"/>
      </rPr>
      <t xml:space="preserve"> </t>
    </r>
    <r>
      <rPr>
        <sz val="9"/>
        <rFont val="Calibri"/>
        <family val="2"/>
        <charset val="186"/>
        <scheme val="minor"/>
      </rPr>
      <t>TURI BŪTI NURODYTOS TŪKSTANČIAIS EURŲ, VIENO SKAIČIAUS PO KABLELIO TIKSLUMU</t>
    </r>
  </si>
  <si>
    <t>-Iš jų: Skolos tiekėjams</t>
  </si>
  <si>
    <t>SĮ „Šventosios jūrų uosto direkcija“</t>
  </si>
  <si>
    <t>AB „Panevėžio energija“</t>
  </si>
  <si>
    <t>UAB „Aukštaitijos vandenys“</t>
  </si>
  <si>
    <t>Akmenės rajono savivaldybė</t>
  </si>
  <si>
    <t xml:space="preserve">Druskininkų savivaldybė </t>
  </si>
  <si>
    <t>Kauno miesto savivaldybė</t>
  </si>
  <si>
    <t xml:space="preserve">Klaipėdos miesto savivaldybė </t>
  </si>
  <si>
    <t xml:space="preserve">Pakruojo rajono savivaldybė </t>
  </si>
  <si>
    <t>Panevėžio miesto savivaldybė</t>
  </si>
  <si>
    <t xml:space="preserve">Prienų rajono savivaldybė </t>
  </si>
  <si>
    <t xml:space="preserve">Rokiškio rajono savivaldybė </t>
  </si>
  <si>
    <t xml:space="preserve">Šiaulių miesto savivaldybė </t>
  </si>
  <si>
    <t>Vilniaus miesto savivaldybė</t>
  </si>
  <si>
    <t xml:space="preserve">Birštono savivaldybė </t>
  </si>
  <si>
    <t xml:space="preserve">Jurbarko rajono savivaldybė </t>
  </si>
  <si>
    <t>Kaišiadorių rajono savivaldybė</t>
  </si>
  <si>
    <t>Ignalinos rajono savivaldybė</t>
  </si>
  <si>
    <t>Neringos savivaldybė</t>
  </si>
  <si>
    <t xml:space="preserve">Kretingos rajono savivaldybė </t>
  </si>
  <si>
    <t xml:space="preserve">Alytaus rajono savivaldybė </t>
  </si>
  <si>
    <t xml:space="preserve">Švenčionių rajono savivaldybė </t>
  </si>
  <si>
    <t>Palangos miesto savivaldybė</t>
  </si>
  <si>
    <t>Alytaus miesto savivaldybė</t>
  </si>
  <si>
    <t xml:space="preserve">Biržų rajono savivaldybė </t>
  </si>
  <si>
    <t>Telšių rajono savivaldybė</t>
  </si>
  <si>
    <t>Vilniaus rajono savivaldybė</t>
  </si>
  <si>
    <t xml:space="preserve">Lazdijų rajono savivaldybė </t>
  </si>
  <si>
    <t xml:space="preserve">Anykščių rajono savivaldybė </t>
  </si>
  <si>
    <t>Tauragės rajono savivaldybė</t>
  </si>
  <si>
    <t>Šalčininkų rajono savivaldybė</t>
  </si>
  <si>
    <t xml:space="preserve">Elektrėnų savivaldybė </t>
  </si>
  <si>
    <t xml:space="preserve">Klaipėdos rajono savivaldybė </t>
  </si>
  <si>
    <t>Šilalės rajono savivaldybė</t>
  </si>
  <si>
    <t>Kauno rajono savivaldybė</t>
  </si>
  <si>
    <t>Jonavos rajono savivaldybė</t>
  </si>
  <si>
    <t>Joniškio rajono savivaldybė</t>
  </si>
  <si>
    <t xml:space="preserve">Kalvarijos savivaldybė </t>
  </si>
  <si>
    <t>Kazlų Rūdos savivaldybė</t>
  </si>
  <si>
    <t>Kėdainių rajono savivaldybė</t>
  </si>
  <si>
    <t xml:space="preserve">Kelmės rajono savivaldybė </t>
  </si>
  <si>
    <t>Vilkaviškio rajono savivaldybė</t>
  </si>
  <si>
    <t xml:space="preserve">Kupiškio rajono savivaldybė </t>
  </si>
  <si>
    <t>Šiaulių rajono savivaldybė</t>
  </si>
  <si>
    <t xml:space="preserve">Marijampolės savivaldybė </t>
  </si>
  <si>
    <t>Mažeikių rajono savivaldybė</t>
  </si>
  <si>
    <t>Molėtų rajono savivaldybė</t>
  </si>
  <si>
    <t>Pagėgių savivaldybė</t>
  </si>
  <si>
    <t>Pasvalio rajono savivaldybė</t>
  </si>
  <si>
    <t>Plungės rajono savivaldybė</t>
  </si>
  <si>
    <t>Radviliškio rajono savivaldybė</t>
  </si>
  <si>
    <t>Raseinių rajono savivaldybė</t>
  </si>
  <si>
    <t xml:space="preserve">Rietavo savivaldybė </t>
  </si>
  <si>
    <t xml:space="preserve">Skuodo rajono savivaldybė </t>
  </si>
  <si>
    <t xml:space="preserve">Šakių rajono savivaldybė </t>
  </si>
  <si>
    <t xml:space="preserve">Šilutės rajono savivaldybė </t>
  </si>
  <si>
    <t>Širvintų rajono savivaldybė</t>
  </si>
  <si>
    <t>Trakų rajono savivaldybė</t>
  </si>
  <si>
    <t xml:space="preserve">Ukmergės rajono savivaldybė </t>
  </si>
  <si>
    <t xml:space="preserve">Utenos rajono savivaldybė </t>
  </si>
  <si>
    <t xml:space="preserve">Varėnos rajono savivaldybė </t>
  </si>
  <si>
    <t xml:space="preserve">Visagino savivaldybė </t>
  </si>
  <si>
    <t xml:space="preserve">Zarasų rajono savivaldybė </t>
  </si>
  <si>
    <t>3 priedas</t>
  </si>
  <si>
    <t>4 priedas</t>
  </si>
  <si>
    <t>INFORMACIJĄ PILDO TIK ĮMONĖS, KURIOS VYKDO SPECIALIUOSIUS ĮPAREIGOJIMUS</t>
  </si>
  <si>
    <r>
      <rPr>
        <b/>
        <sz val="9"/>
        <color rgb="FF000000"/>
        <rFont val="Calibri"/>
        <family val="2"/>
        <charset val="186"/>
        <scheme val="minor"/>
      </rPr>
      <t>PASTABA:</t>
    </r>
    <r>
      <rPr>
        <sz val="9"/>
        <color rgb="FF000000"/>
        <rFont val="Calibri"/>
        <family val="2"/>
        <scheme val="minor"/>
      </rPr>
      <t xml:space="preserve"> Pagal ekonomikos ir inovacijų ministrės specialiųjų įpareigojimų rekomendacijų (esančių įsakyme Nr. 4-1100) 21 punktą, pateikiame apibrėžimą </t>
    </r>
    <r>
      <rPr>
        <b/>
        <i/>
        <u/>
        <sz val="9"/>
        <color rgb="FFFF0000"/>
        <rFont val="Calibri"/>
        <family val="2"/>
        <charset val="186"/>
        <scheme val="minor"/>
      </rPr>
      <t>"Neįskaičiuojama į įmonės finansines ataskaitas"</t>
    </r>
    <r>
      <rPr>
        <sz val="9"/>
        <color rgb="FF000000"/>
        <rFont val="Calibri"/>
        <family val="2"/>
        <scheme val="minor"/>
      </rPr>
      <t xml:space="preserve"> - </t>
    </r>
    <r>
      <rPr>
        <b/>
        <i/>
        <sz val="9"/>
        <color rgb="FF000000"/>
        <rFont val="Calibri"/>
        <family val="2"/>
        <charset val="186"/>
        <scheme val="minor"/>
      </rPr>
      <t xml:space="preserve">į įmonės finansines ataskaitas neįskaičiuojami funkcijų rodikliai, nurodomos </t>
    </r>
    <r>
      <rPr>
        <b/>
        <i/>
        <sz val="9"/>
        <color theme="1"/>
        <rFont val="Calibri"/>
        <family val="2"/>
        <charset val="186"/>
        <scheme val="minor"/>
      </rPr>
      <t>sąnaudos arba pajamos, kurios neįtraukiamos į galutinę audituojamą pelno (nuostolių) ataskaitą (pvz., sąnaudos kompensuojamos iš biudžeto), ar turtas, kuris dalyvauja vykdant specialųjį įpareigojimą, bet nėra įtrauktas į galutinį audituojamą balansą (t. y. užbalansinis), ar kitos į galutines finansines ataskaitas neįtraukiamos eilutės.</t>
    </r>
  </si>
  <si>
    <r>
      <t xml:space="preserve">Paskirstytinasis pelnas (nuostoliai) </t>
    </r>
    <r>
      <rPr>
        <i/>
        <sz val="9"/>
        <color theme="1"/>
        <rFont val="Calibri"/>
        <family val="2"/>
        <charset val="186"/>
        <scheme val="minor"/>
      </rPr>
      <t>(iš kurio paskiriami dividendai ar pelno įmoka)</t>
    </r>
  </si>
  <si>
    <t>Ar bendrovės interneto svetainėje skelbiama informacija apie 2023 m. bendrovės suteiktą paramą?</t>
  </si>
  <si>
    <r>
      <t xml:space="preserve">INFORMACIJĄ PILDO </t>
    </r>
    <r>
      <rPr>
        <b/>
        <u/>
        <sz val="9"/>
        <color rgb="FFFF0000"/>
        <rFont val="Calibri"/>
        <family val="2"/>
        <charset val="186"/>
        <scheme val="minor"/>
      </rPr>
      <t>TIK BENDROVĖS IR UŽDAROSIOS AKCINĖS BENDROVĖS</t>
    </r>
  </si>
  <si>
    <t>Degalų sąnaudos, Eur/km</t>
  </si>
  <si>
    <t>(Jei atsakymas TAIP, prašome šalia esančiame langelyje pateikti internetinės sveitainės nuorodą)</t>
  </si>
  <si>
    <t>Ar savivaldybės interneto svetainėje yra viešinamas specialiųjų įpareigojimų sąrašas?</t>
  </si>
  <si>
    <t>UAB „Klaipėdos paslaugos“</t>
  </si>
  <si>
    <t>UAB „Palangos Klevas“</t>
  </si>
  <si>
    <t>UAB „Prienų šilumos tinklai“</t>
  </si>
  <si>
    <t>UAB „Radviliškio autobusų parkas“</t>
  </si>
  <si>
    <t>UAB „ID Vilnius“</t>
  </si>
  <si>
    <t>-Iš jų: Palūkanų sąnaudos</t>
  </si>
  <si>
    <t>Trumpalaikės investicijos, iš jų:</t>
  </si>
  <si>
    <t xml:space="preserve">               - Kitos trumpalaikės investicijos</t>
  </si>
  <si>
    <t xml:space="preserve">               - Vyriausybės vertybiniai popieriai</t>
  </si>
  <si>
    <t xml:space="preserve">               - Terminuotieji indėliai</t>
  </si>
  <si>
    <t xml:space="preserve">    Vidutinis darbuotojų skaičius</t>
  </si>
  <si>
    <t xml:space="preserve">Informacija apie Įmonės valdyseną </t>
  </si>
  <si>
    <t>Vidutinis autobusų ir troleibusų amžius, metais</t>
  </si>
  <si>
    <t>Investicijos į naujus autobusus ir troleibusus, tūkst. eurų</t>
  </si>
  <si>
    <t>Praėjęs ataskaitinis laikotarpis 2023 m.</t>
  </si>
  <si>
    <t>Ataskaitinis laikotarpis 2024 m.</t>
  </si>
  <si>
    <t>Ar praėjusiu ataskaitiniu laikotarpiu 2023 m. bent vienam subjektui bendrovė suteikė paramą?</t>
  </si>
  <si>
    <r>
      <rPr>
        <b/>
        <i/>
        <sz val="9"/>
        <color theme="1"/>
        <rFont val="Calibri"/>
        <family val="2"/>
        <charset val="186"/>
        <scheme val="minor"/>
      </rPr>
      <t xml:space="preserve">      Pastaba</t>
    </r>
    <r>
      <rPr>
        <b/>
        <sz val="9"/>
        <color theme="1"/>
        <rFont val="Calibri"/>
        <family val="2"/>
        <charset val="186"/>
        <scheme val="minor"/>
      </rPr>
      <t>:</t>
    </r>
    <r>
      <rPr>
        <sz val="9"/>
        <color theme="1"/>
        <rFont val="Calibri"/>
        <family val="2"/>
        <charset val="186"/>
        <scheme val="minor"/>
      </rPr>
      <t xml:space="preserve"> jeigu įmonė paramos praėjusiu ataskaitiniu laikotarpiu 2023 m. neteikė, žemiau esanti informacija nepildoma.</t>
    </r>
  </si>
  <si>
    <t>Ar ataskaitiniu laikotarpiu 2024 m. bent vienam subjektui bendrovė suteikė paramą?</t>
  </si>
  <si>
    <r>
      <t xml:space="preserve">     </t>
    </r>
    <r>
      <rPr>
        <i/>
        <sz val="9"/>
        <color theme="1"/>
        <rFont val="Calibri"/>
        <family val="2"/>
        <charset val="186"/>
        <scheme val="minor"/>
      </rPr>
      <t xml:space="preserve"> </t>
    </r>
    <r>
      <rPr>
        <b/>
        <i/>
        <sz val="9"/>
        <color theme="1"/>
        <rFont val="Calibri"/>
        <family val="2"/>
        <charset val="186"/>
        <scheme val="minor"/>
      </rPr>
      <t>Pastaba</t>
    </r>
    <r>
      <rPr>
        <b/>
        <sz val="9"/>
        <color theme="1"/>
        <rFont val="Calibri"/>
        <family val="2"/>
        <charset val="186"/>
        <scheme val="minor"/>
      </rPr>
      <t>:</t>
    </r>
    <r>
      <rPr>
        <sz val="9"/>
        <color theme="1"/>
        <rFont val="Calibri"/>
        <family val="2"/>
        <charset val="186"/>
        <scheme val="minor"/>
      </rPr>
      <t xml:space="preserve"> jeigu įmonė paramos ataskaitiniu laikotarpiu 2024 m. neteikė, žemiau esanti informacija nepildoma.</t>
    </r>
  </si>
  <si>
    <t>Ar bendrovės interneto svetainėje skelbiama informacija apie 2024 m. bendrovės suteiktą paramą?</t>
  </si>
  <si>
    <t>Informacija apie suteiktą paramą ataskaitiniu laikotarpiu 2024 m.</t>
  </si>
  <si>
    <r>
      <rPr>
        <b/>
        <i/>
        <sz val="9"/>
        <color theme="1"/>
        <rFont val="Calibri"/>
        <family val="2"/>
        <charset val="186"/>
        <scheme val="minor"/>
      </rPr>
      <t xml:space="preserve">Pastaba: </t>
    </r>
    <r>
      <rPr>
        <sz val="9"/>
        <color theme="1"/>
        <rFont val="Calibri"/>
        <family val="2"/>
        <charset val="186"/>
        <scheme val="minor"/>
      </rPr>
      <t>lentelė pildoma, jei ataskaitiniu laikotarpiu 2024 m. bent vienam subjektui buvo suteikta parama.</t>
    </r>
  </si>
  <si>
    <t>Informacija apie suteiktą paramą praėjusiu ataskaitiniu laikotarpiu 2023 m.</t>
  </si>
  <si>
    <r>
      <t xml:space="preserve">Pastaba: </t>
    </r>
    <r>
      <rPr>
        <sz val="9"/>
        <color theme="1"/>
        <rFont val="Calibri"/>
        <family val="2"/>
        <charset val="186"/>
        <scheme val="minor"/>
      </rPr>
      <t>lentelė pildoma, jei praėjusiu ataskaitiniu laikotarpiu 2023 m. bent vienam subjektui buvo suteikta parama.</t>
    </r>
  </si>
  <si>
    <t>Vidutinis darbuotojų amžius</t>
  </si>
  <si>
    <t>Ar per paskutinius 4 metus įmonei buvo pateiktas (arba atnaujintas) patvirtintas raštas dėl valstybės lūkesčių (lūkesčių raštas)?</t>
  </si>
  <si>
    <t>Prašome įrašyti naujausio lūkesčių rašto datą</t>
  </si>
  <si>
    <t>Ar lūkesčių rašte nustatyti finansiniai tikslai?</t>
  </si>
  <si>
    <t xml:space="preserve">Ar įmonė turi patvirtintą Strateginį veiklos planą? </t>
  </si>
  <si>
    <t>Jei įmonė strateginį veiklos planą turi, kada jis buvo patvirtintas?</t>
  </si>
  <si>
    <t>Kas kiek laiko yra atnaujinamas strateginis veiklos planas?</t>
  </si>
  <si>
    <t>Savivaldybės įmonė (SĮ</t>
  </si>
  <si>
    <t xml:space="preserve">Daugiafunkcinių paslaugų teikimo sektorius </t>
  </si>
  <si>
    <t>Butų ūkis</t>
  </si>
  <si>
    <t>SĮ „Jurbarko planas“</t>
  </si>
  <si>
    <t>UAB „Švara ID“</t>
  </si>
  <si>
    <t>Kauno SĮ „Kapinių priežiūra“</t>
  </si>
  <si>
    <t>UAB „Kauno planas“</t>
  </si>
  <si>
    <t>Veikla sustabdyta</t>
  </si>
  <si>
    <t>UAB „Pakruojo autotransportas“</t>
  </si>
  <si>
    <t>AB „Panevėžio butų ūkis“</t>
  </si>
  <si>
    <t>UAB „Švenčionių komunalinis centras"</t>
  </si>
  <si>
    <t>Miesto priežiūros ir tvarkymo sektorius</t>
  </si>
  <si>
    <t>UAB „Kazlų Rūdos energija“</t>
  </si>
  <si>
    <t>Įmonės direktorius</t>
  </si>
  <si>
    <t>ATASKAITINIS LAIKOTARPIS 2024 M.</t>
  </si>
  <si>
    <t>PRAĖJĘS ATASKAITINIS LAIKOTARPIS 2023 M.</t>
  </si>
  <si>
    <t>Kas tvirtina strateginį veiklos planą?</t>
  </si>
  <si>
    <t>Kaip dažnai yra atliekamas strateginio veiklos plano įgyvendinimo vertinimas?</t>
  </si>
  <si>
    <t>Jei įmonė viešina savo strateginį veiklos planą svetainėje, prašome pateikti nuorodą</t>
  </si>
  <si>
    <t>Investicijos į šilumos perdavimo infrastruktūrą, tūkst. eurų</t>
  </si>
  <si>
    <t>Investicijos į šilumos gamybos infrastruktūrą, tūkst. eurų</t>
  </si>
  <si>
    <t xml:space="preserve">Vidutinis šilumos tinklų svertinis amžius, metais </t>
  </si>
  <si>
    <t>Patirti nuostoliai tinkle, MWh</t>
  </si>
  <si>
    <t>Pagaminta energija iš nuosavų šaltinių, MWh</t>
  </si>
  <si>
    <t>Įsigyta energija iš NŠG, MWh</t>
  </si>
  <si>
    <t>Realizuota šilumos energija, MWh</t>
  </si>
  <si>
    <t>Ar šilumos energija susibalansuoja?</t>
  </si>
  <si>
    <t xml:space="preserve"> - Regioniniai sąvartynai</t>
  </si>
  <si>
    <t xml:space="preserve"> - Didelių gabaritų atliekų surinkimo aikštelės</t>
  </si>
  <si>
    <t xml:space="preserve"> - Žaliųjų atliekų kompostavimo aikštelės</t>
  </si>
  <si>
    <t xml:space="preserve"> - Netinkamų eksploatuoti uždarytų sąvartynų priežiūra</t>
  </si>
  <si>
    <t>Bendras tvarkomų atliekų kiekis, tonomis</t>
  </si>
  <si>
    <t xml:space="preserve"> - Mechaninio biologinio apdorojimo (MBA) įrenginiai</t>
  </si>
  <si>
    <t>MBA įrenginiuose apdorotų atliekų kiekis, tonomis</t>
  </si>
  <si>
    <t>Sąvartyne pašalintų atliekų kiekis, tonomis</t>
  </si>
  <si>
    <t>Investicijos į atliekų tvarkymo įrenginius, tūkst. eurų</t>
  </si>
  <si>
    <t>Investicijos į vandentiekio ir nuotekų tinklų infrastrukrūtrą, tūkst. eurų</t>
  </si>
  <si>
    <t>Eksploatuojamų vandentiekio tinklų ilgis, km</t>
  </si>
  <si>
    <t>Eksploatuojamų nuotekų tinklų ilgis, km</t>
  </si>
  <si>
    <t>Valdoma infrastruktūra:</t>
  </si>
  <si>
    <t>Patiektas vandens kiekis, tūkst. m³</t>
  </si>
  <si>
    <t>Patirti vandens nuostoliai, tūkst. m³</t>
  </si>
  <si>
    <t>Surinktas nuotekų kiekis, tūkst. m³</t>
  </si>
  <si>
    <t>Išvalytas nuotekų kiekis, tūkst. m³</t>
  </si>
  <si>
    <t>Ar valdyba (stebėtojų taryba) kasmet atlieka formalizuotą savo veiklos vertinimą?</t>
  </si>
  <si>
    <t>Ar valdyba (stebėtojų taryba) kasmet pasitvirtina metinį veiklos planą (kuriame nustatomas valdybos (stebėtojų tarybos) posėdžių grafikas, svarbiausi numatomi darbai)?</t>
  </si>
  <si>
    <t>Ar šiuo metu galiojantis lūkesčių raštas yra aktualus ir atitinka savivaldybės komunikuojamus lūkesčius ar verslo aplinką?</t>
  </si>
  <si>
    <t xml:space="preserve">Ar 2024 metais buvo organizuoti susitikimai tarp valdybos (stebėtojų tarybos) pirmininko ir savivaldybei atstovaujančios institucijos vadovybės (siekiant aptarti veiklos rezultatus ir pristatyti valdybos (stebėtojų tarybos) veiklą 2024 metais)? </t>
  </si>
  <si>
    <t>Pardavimo pajamos, tūkst. eurų</t>
  </si>
  <si>
    <t>Pardavimo pajamų struktūra</t>
  </si>
  <si>
    <t>1.</t>
  </si>
  <si>
    <t>2.</t>
  </si>
  <si>
    <t>3.</t>
  </si>
  <si>
    <t>4.</t>
  </si>
  <si>
    <t>5.</t>
  </si>
  <si>
    <t>6.</t>
  </si>
  <si>
    <t>7.</t>
  </si>
  <si>
    <t>8.</t>
  </si>
  <si>
    <t>Kitos pardavimo pajamos, tūkst. Eurų</t>
  </si>
  <si>
    <t>9.</t>
  </si>
  <si>
    <t>10.</t>
  </si>
  <si>
    <r>
      <t xml:space="preserve">PRAŠOME VISŲ ĮMONIŲ UŽPILDYTI ŽEMIAU ESANČIAS "INFORMACIJOS APIE ĮMONĖS VALDYSENĄ" IR "PARDAVIMO PAJAMŲ STRUKTŪRA" LENTELES
</t>
    </r>
    <r>
      <rPr>
        <b/>
        <u/>
        <sz val="9"/>
        <color rgb="FFFF0000"/>
        <rFont val="Calibri"/>
        <family val="2"/>
        <charset val="186"/>
        <scheme val="minor"/>
      </rPr>
      <t>RATC, ŠILUMOS TINKLŲ, VANDENTVARKOS IR VIEŠOJO TRANSPORTO  SEKTORIAUS ĮMONIŲ</t>
    </r>
    <r>
      <rPr>
        <sz val="9"/>
        <color rgb="FFFF0000"/>
        <rFont val="Calibri"/>
        <family val="2"/>
        <charset val="186"/>
        <scheme val="minor"/>
      </rPr>
      <t xml:space="preserve"> PRAŠOME PAPILDOMAI UŽPILDYTI </t>
    </r>
    <r>
      <rPr>
        <b/>
        <u/>
        <sz val="9"/>
        <color rgb="FFFF0000"/>
        <rFont val="Calibri"/>
        <family val="2"/>
        <charset val="186"/>
        <scheme val="minor"/>
      </rPr>
      <t>ATITINKAMAI PAVADINTAS LENTELES</t>
    </r>
    <r>
      <rPr>
        <sz val="9"/>
        <color rgb="FFFF0000"/>
        <rFont val="Calibri"/>
        <family val="2"/>
        <charset val="186"/>
        <scheme val="minor"/>
      </rPr>
      <t xml:space="preserve">
</t>
    </r>
  </si>
  <si>
    <r>
      <t xml:space="preserve">Prašome detalizuoti Įmonės pardavimo pajamas pagal skirtingas veiklas, kurias įmonė vykdo. </t>
    </r>
    <r>
      <rPr>
        <b/>
        <u/>
        <sz val="9"/>
        <color rgb="FFFF0000"/>
        <rFont val="Calibri"/>
        <family val="2"/>
        <charset val="186"/>
        <scheme val="minor"/>
      </rPr>
      <t xml:space="preserve">Prašome išskirti visas veiklas, kurios sudaro bent 10 proc. įmonės pardavimo pajamų </t>
    </r>
  </si>
  <si>
    <t>Klausimai apie valdybą (o jei sudaryta stebėtojų taryba - tik apie stebėtojų tarybą)</t>
  </si>
  <si>
    <t>Ar įmonėje yra sudaryta valdyba (stebėtojų taryba)?</t>
  </si>
  <si>
    <t>PATVIRTINTA
VšĮ Valdymo koordinavimo centro 
direktoriaus 2025 m. balandžio 8 d.
įsakymu Nr. IV-10</t>
  </si>
  <si>
    <t>(+370 616 98792, jadvyga@varenosvandenys.lt)</t>
  </si>
  <si>
    <t>Jadvyga Fugalienė, vyr. buhalterė</t>
  </si>
  <si>
    <t>Įmonės valdyba</t>
  </si>
  <si>
    <t>Pajamos už vandenį ir nuotekas</t>
  </si>
  <si>
    <t>https://varenosvandenys.lt/pages/veikla.html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</si>
</sst>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.0%"/>
    <numFmt numFmtId="166" formatCode="0.0"/>
  </numFmts>
  <fonts count="56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i/>
      <sz val="9"/>
      <name val="Calibri"/>
      <family val="2"/>
      <scheme val="minor"/>
    </font>
    <font>
      <b/>
      <i/>
      <sz val="9"/>
      <color indexed="10"/>
      <name val="Calibri"/>
      <family val="2"/>
      <charset val="186"/>
    </font>
    <font>
      <i/>
      <sz val="9"/>
      <name val="Calibri"/>
      <family val="2"/>
    </font>
    <font>
      <sz val="9"/>
      <name val="Calibri"/>
      <family val="2"/>
      <charset val="186"/>
      <scheme val="minor"/>
    </font>
    <font>
      <b/>
      <sz val="9"/>
      <color rgb="FFFF0000"/>
      <name val="Calibri"/>
      <family val="2"/>
      <scheme val="minor"/>
    </font>
    <font>
      <i/>
      <sz val="9"/>
      <name val="Calibri"/>
      <family val="2"/>
      <charset val="186"/>
      <scheme val="minor"/>
    </font>
    <font>
      <b/>
      <sz val="9"/>
      <color theme="1"/>
      <name val="Calibri"/>
      <family val="2"/>
      <scheme val="minor"/>
    </font>
    <font>
      <b/>
      <u/>
      <sz val="9"/>
      <name val="Calibri"/>
      <family val="2"/>
      <charset val="186"/>
    </font>
    <font>
      <b/>
      <sz val="9"/>
      <name val="Calibri"/>
      <family val="2"/>
    </font>
    <font>
      <b/>
      <sz val="14"/>
      <name val="Calibri"/>
      <family val="2"/>
      <scheme val="minor"/>
    </font>
    <font>
      <sz val="9"/>
      <color indexed="81"/>
      <name val="Tahoma"/>
      <family val="2"/>
    </font>
    <font>
      <sz val="9"/>
      <color indexed="81"/>
      <name val="Tahoma"/>
      <family val="2"/>
      <charset val="186"/>
    </font>
    <font>
      <b/>
      <i/>
      <sz val="9"/>
      <color indexed="81"/>
      <name val="Tahoma"/>
      <family val="2"/>
      <charset val="186"/>
    </font>
    <font>
      <sz val="8"/>
      <name val="Arial"/>
      <family val="2"/>
    </font>
    <font>
      <sz val="9"/>
      <color theme="1"/>
      <name val="Calibri"/>
      <family val="2"/>
      <charset val="186"/>
      <scheme val="minor"/>
    </font>
    <font>
      <b/>
      <sz val="9"/>
      <color theme="0"/>
      <name val="Calibri"/>
      <family val="2"/>
      <charset val="186"/>
      <scheme val="minor"/>
    </font>
    <font>
      <b/>
      <i/>
      <sz val="9"/>
      <color theme="1"/>
      <name val="Calibri"/>
      <family val="2"/>
      <charset val="186"/>
      <scheme val="minor"/>
    </font>
    <font>
      <b/>
      <sz val="9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9"/>
      <color rgb="FFFF0000"/>
      <name val="Calibri"/>
      <family val="2"/>
      <charset val="186"/>
      <scheme val="minor"/>
    </font>
    <font>
      <b/>
      <sz val="9"/>
      <color rgb="FFFF0000"/>
      <name val="Calibri"/>
      <family val="2"/>
      <charset val="186"/>
      <scheme val="minor"/>
    </font>
    <font>
      <u/>
      <sz val="9"/>
      <color indexed="81"/>
      <name val="Tahoma"/>
      <family val="2"/>
      <charset val="186"/>
    </font>
    <font>
      <b/>
      <sz val="9"/>
      <name val="Calibri"/>
      <family val="2"/>
      <charset val="186"/>
      <scheme val="minor"/>
    </font>
    <font>
      <sz val="10"/>
      <color rgb="FF000000"/>
      <name val="Segoe UI"/>
      <family val="2"/>
      <charset val="186"/>
    </font>
    <font>
      <sz val="10"/>
      <color rgb="FF000000"/>
      <name val="Times New Roman"/>
      <family val="1"/>
      <charset val="186"/>
    </font>
    <font>
      <sz val="10"/>
      <name val="Times New Roman"/>
      <family val="1"/>
      <charset val="186"/>
    </font>
    <font>
      <b/>
      <sz val="12"/>
      <name val="Calibri"/>
      <family val="2"/>
      <charset val="186"/>
      <scheme val="minor"/>
    </font>
    <font>
      <b/>
      <sz val="12"/>
      <name val="Calibri"/>
      <family val="2"/>
      <scheme val="minor"/>
    </font>
    <font>
      <sz val="8"/>
      <name val="Calibri"/>
      <family val="2"/>
      <charset val="186"/>
      <scheme val="minor"/>
    </font>
    <font>
      <i/>
      <sz val="9"/>
      <color theme="1"/>
      <name val="Calibri"/>
      <family val="2"/>
      <charset val="186"/>
      <scheme val="minor"/>
    </font>
    <font>
      <sz val="12"/>
      <name val="Times New Roman"/>
      <family val="1"/>
      <charset val="186"/>
    </font>
    <font>
      <i/>
      <sz val="9"/>
      <color rgb="FFFF0000"/>
      <name val="Calibri"/>
      <family val="2"/>
      <scheme val="minor"/>
    </font>
    <font>
      <sz val="10"/>
      <color theme="1"/>
      <name val="Calibri"/>
      <family val="2"/>
      <charset val="186"/>
      <scheme val="minor"/>
    </font>
    <font>
      <sz val="10"/>
      <name val="Calibri"/>
      <family val="2"/>
      <charset val="186"/>
      <scheme val="minor"/>
    </font>
    <font>
      <sz val="11"/>
      <color theme="0"/>
      <name val="Calibri"/>
      <family val="2"/>
      <charset val="186"/>
      <scheme val="minor"/>
    </font>
    <font>
      <sz val="12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sz val="9"/>
      <color rgb="FFFF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rgb="FF000000"/>
      <name val="Calibri"/>
      <family val="2"/>
      <charset val="186"/>
      <scheme val="minor"/>
    </font>
    <font>
      <b/>
      <i/>
      <sz val="9"/>
      <color rgb="FF000000"/>
      <name val="Calibri"/>
      <family val="2"/>
      <charset val="186"/>
      <scheme val="minor"/>
    </font>
    <font>
      <sz val="9"/>
      <color rgb="FF000000"/>
      <name val="Calibri"/>
      <family val="2"/>
      <charset val="186"/>
      <scheme val="minor"/>
    </font>
    <font>
      <b/>
      <u/>
      <sz val="9"/>
      <color rgb="FFC00000"/>
      <name val="Calibri"/>
      <family val="2"/>
      <charset val="186"/>
      <scheme val="minor"/>
    </font>
    <font>
      <b/>
      <i/>
      <u/>
      <sz val="9"/>
      <color rgb="FFFF0000"/>
      <name val="Calibri"/>
      <family val="2"/>
      <charset val="186"/>
      <scheme val="minor"/>
    </font>
    <font>
      <b/>
      <u/>
      <sz val="9"/>
      <color rgb="FFFF0000"/>
      <name val="Calibri"/>
      <family val="2"/>
      <charset val="186"/>
      <scheme val="minor"/>
    </font>
    <font>
      <sz val="10"/>
      <color theme="1"/>
      <name val="Calibri"/>
      <family val="2"/>
      <charset val="186"/>
    </font>
    <font>
      <sz val="10"/>
      <name val="Calibri"/>
      <family val="2"/>
      <charset val="186"/>
    </font>
  </fonts>
  <fills count="12">
    <fill>
      <patternFill patternType="none"/>
    </fill>
    <fill>
      <patternFill patternType="gray125"/>
    </fill>
    <fill>
      <patternFill patternType="solid">
        <fgColor rgb="FF80808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EAF0F6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1" tint="0.499984740745262"/>
        <bgColor indexed="64"/>
      </patternFill>
    </fill>
  </fills>
  <borders count="2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rgb="FF808080"/>
      </bottom>
      <diagonal/>
    </border>
    <border>
      <left/>
      <right style="medium">
        <color rgb="FF808080"/>
      </right>
      <top/>
      <bottom/>
      <diagonal/>
    </border>
    <border>
      <left/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/>
      <top/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/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/>
      <right style="thin">
        <color rgb="FFFFFFFF"/>
      </right>
      <top/>
      <bottom/>
      <diagonal/>
    </border>
    <border>
      <left/>
      <right style="thin">
        <color rgb="FFFFFFFF"/>
      </right>
      <top/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/>
      <top/>
      <bottom/>
      <diagonal/>
    </border>
    <border>
      <left/>
      <right style="medium">
        <color theme="0"/>
      </right>
      <top style="thin">
        <color theme="0"/>
      </top>
      <bottom style="thin">
        <color theme="0"/>
      </bottom>
      <diagonal/>
    </border>
    <border>
      <left/>
      <right style="medium">
        <color theme="0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medium">
        <color theme="0"/>
      </top>
      <bottom/>
      <diagonal/>
    </border>
    <border>
      <left/>
      <right style="medium">
        <color theme="0"/>
      </right>
      <top style="thin">
        <color theme="0"/>
      </top>
      <bottom style="medium">
        <color theme="0"/>
      </bottom>
      <diagonal/>
    </border>
    <border>
      <left/>
      <right/>
      <top style="thin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medium">
        <color theme="0"/>
      </right>
      <top style="medium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/>
      <bottom style="thin">
        <color rgb="FFFFFFFF"/>
      </bottom>
      <diagonal/>
    </border>
    <border>
      <left/>
      <right/>
      <top/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/>
      <bottom style="medium">
        <color theme="0" tint="-0.34998626667073579"/>
      </bottom>
      <diagonal/>
    </border>
    <border>
      <left style="thin">
        <color rgb="FFFFFFFF"/>
      </left>
      <right style="thin">
        <color theme="0"/>
      </right>
      <top/>
      <bottom/>
      <diagonal/>
    </border>
    <border>
      <left style="thin">
        <color rgb="FFFFFFFF"/>
      </left>
      <right style="thin">
        <color theme="0"/>
      </right>
      <top style="medium">
        <color rgb="FF808080"/>
      </top>
      <bottom/>
      <diagonal/>
    </border>
    <border>
      <left style="thin">
        <color theme="0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theme="0"/>
      </right>
      <top style="thin">
        <color rgb="FFFFFFFF"/>
      </top>
      <bottom style="thin">
        <color rgb="FFFFFFFF"/>
      </bottom>
      <diagonal/>
    </border>
    <border>
      <left/>
      <right style="thin">
        <color theme="0"/>
      </right>
      <top style="medium">
        <color rgb="FF808080"/>
      </top>
      <bottom/>
      <diagonal/>
    </border>
    <border>
      <left/>
      <right style="thin">
        <color theme="0"/>
      </right>
      <top style="thin">
        <color rgb="FFFFFFFF"/>
      </top>
      <bottom/>
      <diagonal/>
    </border>
    <border>
      <left/>
      <right style="thin">
        <color theme="0"/>
      </right>
      <top style="medium">
        <color rgb="FF808080"/>
      </top>
      <bottom style="thin">
        <color rgb="FFFFFFFF"/>
      </bottom>
      <diagonal/>
    </border>
    <border>
      <left style="thin">
        <color theme="0"/>
      </left>
      <right style="thin">
        <color rgb="FFFFFFFF"/>
      </right>
      <top/>
      <bottom/>
      <diagonal/>
    </border>
    <border>
      <left/>
      <right style="medium">
        <color theme="0"/>
      </right>
      <top style="medium">
        <color rgb="FF808080"/>
      </top>
      <bottom style="thin">
        <color rgb="FFFFFFFF"/>
      </bottom>
      <diagonal/>
    </border>
    <border>
      <left/>
      <right style="medium">
        <color theme="0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thin">
        <color theme="0"/>
      </left>
      <right/>
      <top style="medium">
        <color rgb="FF808080"/>
      </top>
      <bottom style="thin">
        <color rgb="FFFFFFFF"/>
      </bottom>
      <diagonal/>
    </border>
    <border>
      <left style="thin">
        <color theme="0"/>
      </left>
      <right/>
      <top style="thin">
        <color rgb="FFFFFFFF"/>
      </top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theme="0"/>
      </left>
      <right/>
      <top style="medium">
        <color rgb="FF808080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rgb="FF0070C0"/>
      </left>
      <right/>
      <top style="medium">
        <color rgb="FF0070C0"/>
      </top>
      <bottom/>
      <diagonal/>
    </border>
    <border>
      <left/>
      <right/>
      <top style="medium">
        <color rgb="FF0070C0"/>
      </top>
      <bottom/>
      <diagonal/>
    </border>
    <border>
      <left/>
      <right style="medium">
        <color rgb="FF0070C0"/>
      </right>
      <top style="medium">
        <color rgb="FF0070C0"/>
      </top>
      <bottom/>
      <diagonal/>
    </border>
    <border>
      <left style="medium">
        <color rgb="FF0070C0"/>
      </left>
      <right/>
      <top/>
      <bottom/>
      <diagonal/>
    </border>
    <border>
      <left/>
      <right style="medium">
        <color rgb="FF0070C0"/>
      </right>
      <top/>
      <bottom/>
      <diagonal/>
    </border>
    <border>
      <left/>
      <right style="medium">
        <color rgb="FF0070C0"/>
      </right>
      <top/>
      <bottom style="thin">
        <color rgb="FFFFFFFF"/>
      </bottom>
      <diagonal/>
    </border>
    <border>
      <left/>
      <right style="medium">
        <color rgb="FF0070C0"/>
      </right>
      <top style="thin">
        <color rgb="FFFFFFFF"/>
      </top>
      <bottom style="thin">
        <color rgb="FFFFFFFF"/>
      </bottom>
      <diagonal/>
    </border>
    <border>
      <left/>
      <right style="medium">
        <color rgb="FF0070C0"/>
      </right>
      <top style="thin">
        <color rgb="FFFFFFFF"/>
      </top>
      <bottom/>
      <diagonal/>
    </border>
    <border>
      <left style="thin">
        <color rgb="FFFFFFFF"/>
      </left>
      <right style="medium">
        <color rgb="FF0070C0"/>
      </right>
      <top/>
      <bottom style="thin">
        <color rgb="FFFFFFFF"/>
      </bottom>
      <diagonal/>
    </border>
    <border>
      <left style="thin">
        <color rgb="FFFFFFFF"/>
      </left>
      <right style="medium">
        <color rgb="FF0070C0"/>
      </right>
      <top/>
      <bottom/>
      <diagonal/>
    </border>
    <border>
      <left/>
      <right style="medium">
        <color rgb="FF0070C0"/>
      </right>
      <top/>
      <bottom style="thin">
        <color theme="0"/>
      </bottom>
      <diagonal/>
    </border>
    <border>
      <left style="medium">
        <color rgb="FF0070C0"/>
      </left>
      <right/>
      <top/>
      <bottom style="medium">
        <color rgb="FF808080"/>
      </bottom>
      <diagonal/>
    </border>
    <border>
      <left/>
      <right style="medium">
        <color rgb="FF0070C0"/>
      </right>
      <top/>
      <bottom style="medium">
        <color rgb="FF808080"/>
      </bottom>
      <diagonal/>
    </border>
    <border>
      <left style="thin">
        <color theme="0"/>
      </left>
      <right style="medium">
        <color rgb="FF0070C0"/>
      </right>
      <top style="medium">
        <color rgb="FF808080"/>
      </top>
      <bottom style="thin">
        <color rgb="FFFFFFFF"/>
      </bottom>
      <diagonal/>
    </border>
    <border>
      <left style="thin">
        <color theme="0"/>
      </left>
      <right style="medium">
        <color rgb="FF0070C0"/>
      </right>
      <top style="thin">
        <color rgb="FFFFFFFF"/>
      </top>
      <bottom/>
      <diagonal/>
    </border>
    <border>
      <left style="thin">
        <color theme="0"/>
      </left>
      <right style="medium">
        <color rgb="FF0070C0"/>
      </right>
      <top/>
      <bottom style="thin">
        <color theme="0"/>
      </bottom>
      <diagonal/>
    </border>
    <border>
      <left style="thin">
        <color theme="0"/>
      </left>
      <right style="medium">
        <color rgb="FF0070C0"/>
      </right>
      <top style="thin">
        <color theme="0"/>
      </top>
      <bottom/>
      <diagonal/>
    </border>
    <border>
      <left style="thin">
        <color theme="0"/>
      </left>
      <right style="medium">
        <color rgb="FF0070C0"/>
      </right>
      <top/>
      <bottom/>
      <diagonal/>
    </border>
    <border>
      <left style="thin">
        <color theme="0"/>
      </left>
      <right style="medium">
        <color rgb="FF0070C0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medium">
        <color rgb="FF0070C0"/>
      </right>
      <top style="thin">
        <color rgb="FFFFFFFF"/>
      </top>
      <bottom style="thin">
        <color rgb="FFFFFFFF"/>
      </bottom>
      <diagonal/>
    </border>
    <border>
      <left/>
      <right style="medium">
        <color rgb="FF0070C0"/>
      </right>
      <top style="medium">
        <color rgb="FF808080"/>
      </top>
      <bottom style="thin">
        <color rgb="FFFFFFFF"/>
      </bottom>
      <diagonal/>
    </border>
    <border>
      <left style="medium">
        <color rgb="FF0070C0"/>
      </left>
      <right/>
      <top/>
      <bottom style="medium">
        <color theme="0" tint="-0.34998626667073579"/>
      </bottom>
      <diagonal/>
    </border>
    <border>
      <left style="medium">
        <color theme="0"/>
      </left>
      <right style="medium">
        <color rgb="FF0070C0"/>
      </right>
      <top style="thin">
        <color rgb="FFFFFFFF"/>
      </top>
      <bottom/>
      <diagonal/>
    </border>
    <border>
      <left style="medium">
        <color rgb="FF0070C0"/>
      </left>
      <right/>
      <top/>
      <bottom style="medium">
        <color rgb="FF0070C0"/>
      </bottom>
      <diagonal/>
    </border>
    <border>
      <left/>
      <right/>
      <top/>
      <bottom style="medium">
        <color rgb="FF0070C0"/>
      </bottom>
      <diagonal/>
    </border>
    <border>
      <left/>
      <right style="medium">
        <color rgb="FF0070C0"/>
      </right>
      <top/>
      <bottom style="medium">
        <color rgb="FF0070C0"/>
      </bottom>
      <diagonal/>
    </border>
    <border>
      <left style="thin">
        <color theme="0"/>
      </left>
      <right/>
      <top style="medium">
        <color rgb="FF0070C0"/>
      </top>
      <bottom/>
      <diagonal/>
    </border>
    <border>
      <left/>
      <right style="thin">
        <color theme="0"/>
      </right>
      <top style="medium">
        <color rgb="FF0070C0"/>
      </top>
      <bottom/>
      <diagonal/>
    </border>
    <border>
      <left style="thin">
        <color theme="0"/>
      </left>
      <right style="thin">
        <color theme="0"/>
      </right>
      <top style="medium">
        <color rgb="FF0070C0"/>
      </top>
      <bottom/>
      <diagonal/>
    </border>
    <border>
      <left style="medium">
        <color theme="0"/>
      </left>
      <right style="medium">
        <color rgb="FF0070C0"/>
      </right>
      <top/>
      <bottom/>
      <diagonal/>
    </border>
    <border>
      <left style="thin">
        <color indexed="64"/>
      </left>
      <right style="medium">
        <color rgb="FF0070C0"/>
      </right>
      <top/>
      <bottom/>
      <diagonal/>
    </border>
    <border>
      <left style="thin">
        <color theme="0"/>
      </left>
      <right/>
      <top/>
      <bottom style="medium">
        <color rgb="FF0070C0"/>
      </bottom>
      <diagonal/>
    </border>
    <border>
      <left/>
      <right style="medium">
        <color theme="0"/>
      </right>
      <top/>
      <bottom style="medium">
        <color rgb="FF0070C0"/>
      </bottom>
      <diagonal/>
    </border>
    <border>
      <left style="medium">
        <color theme="0"/>
      </left>
      <right style="medium">
        <color theme="0"/>
      </right>
      <top/>
      <bottom style="medium">
        <color rgb="FF0070C0"/>
      </bottom>
      <diagonal/>
    </border>
    <border>
      <left style="thin">
        <color theme="0"/>
      </left>
      <right style="medium">
        <color rgb="FF0070C0"/>
      </right>
      <top style="medium">
        <color rgb="FF0070C0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theme="0" tint="-0.34998626667073579"/>
      </left>
      <right/>
      <top/>
      <bottom/>
      <diagonal/>
    </border>
    <border>
      <left style="medium">
        <color theme="0" tint="-0.34998626667073579"/>
      </left>
      <right style="medium">
        <color theme="0"/>
      </right>
      <top/>
      <bottom/>
      <diagonal/>
    </border>
    <border>
      <left style="medium">
        <color theme="0" tint="-0.34998626667073579"/>
      </left>
      <right style="thin">
        <color indexed="64"/>
      </right>
      <top/>
      <bottom/>
      <diagonal/>
    </border>
    <border>
      <left style="thin">
        <color rgb="FFFFFFFF"/>
      </left>
      <right style="medium">
        <color rgb="FF0070C0"/>
      </right>
      <top style="thin">
        <color rgb="FFFFFFFF"/>
      </top>
      <bottom/>
      <diagonal/>
    </border>
    <border>
      <left style="thin">
        <color rgb="FFFFFFFF"/>
      </left>
      <right style="medium">
        <color rgb="FF0070C0"/>
      </right>
      <top/>
      <bottom style="thin">
        <color theme="0"/>
      </bottom>
      <diagonal/>
    </border>
    <border>
      <left style="medium">
        <color rgb="FF0070C0"/>
      </left>
      <right/>
      <top/>
      <bottom style="thin">
        <color theme="0"/>
      </bottom>
      <diagonal/>
    </border>
    <border>
      <left style="medium">
        <color rgb="FF0070C0"/>
      </left>
      <right/>
      <top style="thin">
        <color theme="0"/>
      </top>
      <bottom/>
      <diagonal/>
    </border>
    <border>
      <left/>
      <right style="medium">
        <color rgb="FF0070C0"/>
      </right>
      <top style="thin">
        <color theme="0"/>
      </top>
      <bottom/>
      <diagonal/>
    </border>
    <border>
      <left style="medium">
        <color rgb="FF0070C0"/>
      </left>
      <right/>
      <top style="thin">
        <color theme="4"/>
      </top>
      <bottom style="medium">
        <color rgb="FF80808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ck">
        <color rgb="FF4F81BD"/>
      </left>
      <right/>
      <top style="thick">
        <color rgb="FF4F81BD"/>
      </top>
      <bottom/>
      <diagonal/>
    </border>
    <border>
      <left/>
      <right/>
      <top style="thick">
        <color rgb="FF4F81BD"/>
      </top>
      <bottom/>
      <diagonal/>
    </border>
    <border>
      <left/>
      <right style="thick">
        <color rgb="FF4F81BD"/>
      </right>
      <top style="thick">
        <color rgb="FF4F81BD"/>
      </top>
      <bottom/>
      <diagonal/>
    </border>
    <border>
      <left style="thick">
        <color rgb="FF4F81BD"/>
      </left>
      <right/>
      <top/>
      <bottom/>
      <diagonal/>
    </border>
    <border>
      <left/>
      <right style="thick">
        <color rgb="FF4F81BD"/>
      </right>
      <top/>
      <bottom/>
      <diagonal/>
    </border>
    <border>
      <left style="thick">
        <color rgb="FF4F81BD"/>
      </left>
      <right/>
      <top/>
      <bottom style="thick">
        <color rgb="FF4F81BD"/>
      </bottom>
      <diagonal/>
    </border>
    <border>
      <left/>
      <right/>
      <top/>
      <bottom style="thick">
        <color rgb="FF4F81BD"/>
      </bottom>
      <diagonal/>
    </border>
    <border>
      <left/>
      <right style="thick">
        <color rgb="FF4F81BD"/>
      </right>
      <top/>
      <bottom style="thick">
        <color rgb="FF4F81BD"/>
      </bottom>
      <diagonal/>
    </border>
    <border>
      <left/>
      <right style="thin">
        <color theme="0"/>
      </right>
      <top/>
      <bottom style="thick">
        <color rgb="FF4F81BD"/>
      </bottom>
      <diagonal/>
    </border>
    <border>
      <left style="thin">
        <color theme="0"/>
      </left>
      <right style="thin">
        <color theme="0"/>
      </right>
      <top style="thin">
        <color rgb="FFFFFFFF"/>
      </top>
      <bottom style="thin">
        <color rgb="FFFFFFFF"/>
      </bottom>
      <diagonal/>
    </border>
    <border>
      <left style="thin">
        <color theme="0"/>
      </left>
      <right style="thin">
        <color theme="0"/>
      </right>
      <top/>
      <bottom style="thin">
        <color rgb="FFFFFFFF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 style="thick">
        <color rgb="FF4F81BD"/>
      </top>
      <bottom style="thick">
        <color rgb="FF4F81BD"/>
      </bottom>
      <diagonal/>
    </border>
    <border>
      <left style="thick">
        <color rgb="FF4F81BD"/>
      </left>
      <right/>
      <top style="thick">
        <color rgb="FF4F81BD"/>
      </top>
      <bottom style="thick">
        <color rgb="FF4F81BD"/>
      </bottom>
      <diagonal/>
    </border>
    <border>
      <left/>
      <right style="thick">
        <color rgb="FF4F81BD"/>
      </right>
      <top style="thick">
        <color rgb="FF4F81BD"/>
      </top>
      <bottom style="thick">
        <color rgb="FF4F81BD"/>
      </bottom>
      <diagonal/>
    </border>
    <border>
      <left/>
      <right style="thin">
        <color theme="0"/>
      </right>
      <top style="thick">
        <color rgb="FF4F81BD"/>
      </top>
      <bottom/>
      <diagonal/>
    </border>
    <border>
      <left/>
      <right/>
      <top style="thin">
        <color rgb="FFFFFFFF"/>
      </top>
      <bottom style="thick">
        <color rgb="FF4F81BD"/>
      </bottom>
      <diagonal/>
    </border>
    <border>
      <left/>
      <right style="thin">
        <color theme="0"/>
      </right>
      <top style="thin">
        <color rgb="FFFFFFFF"/>
      </top>
      <bottom style="thick">
        <color rgb="FF4F81BD"/>
      </bottom>
      <diagonal/>
    </border>
    <border>
      <left style="thin">
        <color rgb="FF4F81BD"/>
      </left>
      <right/>
      <top/>
      <bottom/>
      <diagonal/>
    </border>
    <border>
      <left/>
      <right style="thin">
        <color rgb="FF4F81BD"/>
      </right>
      <top/>
      <bottom/>
      <diagonal/>
    </border>
    <border>
      <left/>
      <right style="thin">
        <color rgb="FF4F81BD"/>
      </right>
      <top/>
      <bottom style="thin">
        <color rgb="FFFFFFFF"/>
      </bottom>
      <diagonal/>
    </border>
    <border>
      <left style="thin">
        <color rgb="FF4F81BD"/>
      </left>
      <right/>
      <top/>
      <bottom style="thin">
        <color rgb="FF4F81BD"/>
      </bottom>
      <diagonal/>
    </border>
    <border>
      <left/>
      <right/>
      <top/>
      <bottom style="thin">
        <color rgb="FF4F81BD"/>
      </bottom>
      <diagonal/>
    </border>
    <border>
      <left/>
      <right/>
      <top style="thin">
        <color rgb="FFFFFFFF"/>
      </top>
      <bottom style="thin">
        <color rgb="FF4F81BD"/>
      </bottom>
      <diagonal/>
    </border>
    <border>
      <left/>
      <right style="thin">
        <color rgb="FF4F81BD"/>
      </right>
      <top style="thin">
        <color rgb="FFFFFFFF"/>
      </top>
      <bottom style="thin">
        <color rgb="FF4F81BD"/>
      </bottom>
      <diagonal/>
    </border>
    <border>
      <left/>
      <right style="thick">
        <color rgb="FF4F81BD"/>
      </right>
      <top style="thin">
        <color rgb="FFFFFFFF"/>
      </top>
      <bottom style="thin">
        <color rgb="FFFFFFFF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/>
      <right style="thin">
        <color rgb="FF4F81BD"/>
      </right>
      <top style="thin">
        <color rgb="FFFFFFFF"/>
      </top>
      <bottom style="thin">
        <color rgb="FFFFFFFF"/>
      </bottom>
      <diagonal/>
    </border>
    <border>
      <left style="thick">
        <color theme="3" tint="0.39997558519241921"/>
      </left>
      <right/>
      <top/>
      <bottom/>
      <diagonal/>
    </border>
    <border>
      <left/>
      <right style="thick">
        <color theme="3" tint="0.39997558519241921"/>
      </right>
      <top/>
      <bottom/>
      <diagonal/>
    </border>
    <border>
      <left/>
      <right style="thin">
        <color theme="0"/>
      </right>
      <top style="thin">
        <color rgb="FFFFFFFF"/>
      </top>
      <bottom style="thin">
        <color theme="0"/>
      </bottom>
      <diagonal/>
    </border>
    <border>
      <left style="thin">
        <color theme="0"/>
      </left>
      <right style="medium">
        <color rgb="FF0070C0"/>
      </right>
      <top style="thin">
        <color rgb="FFFFFFFF"/>
      </top>
      <bottom style="thin">
        <color theme="0"/>
      </bottom>
      <diagonal/>
    </border>
    <border>
      <left style="thin">
        <color theme="0"/>
      </left>
      <right style="medium">
        <color rgb="FF0070C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ck">
        <color rgb="FF4F81BD"/>
      </top>
      <bottom style="thick">
        <color rgb="FF4F81BD"/>
      </bottom>
      <diagonal/>
    </border>
    <border>
      <left style="thin">
        <color theme="0"/>
      </left>
      <right style="thick">
        <color rgb="FF4F81BD"/>
      </right>
      <top style="thick">
        <color rgb="FF4F81BD"/>
      </top>
      <bottom style="thick">
        <color rgb="FF4F81BD"/>
      </bottom>
      <diagonal/>
    </border>
    <border>
      <left style="thin">
        <color theme="0"/>
      </left>
      <right style="thick">
        <color rgb="FF4F81BD"/>
      </right>
      <top/>
      <bottom/>
      <diagonal/>
    </border>
    <border>
      <left/>
      <right style="thin">
        <color theme="0"/>
      </right>
      <top style="thin">
        <color theme="0"/>
      </top>
      <bottom style="thick">
        <color rgb="FF4F81BD"/>
      </bottom>
      <diagonal/>
    </border>
    <border>
      <left style="thick">
        <color rgb="FF4F81BD"/>
      </left>
      <right/>
      <top style="thick">
        <color rgb="FF4F81BD"/>
      </top>
      <bottom style="thin">
        <color rgb="FF4F81BD"/>
      </bottom>
      <diagonal/>
    </border>
    <border>
      <left/>
      <right/>
      <top style="thick">
        <color rgb="FF4F81BD"/>
      </top>
      <bottom style="thin">
        <color rgb="FF4F81BD"/>
      </bottom>
      <diagonal/>
    </border>
    <border>
      <left/>
      <right style="thick">
        <color rgb="FF4F81BD"/>
      </right>
      <top style="thick">
        <color rgb="FF4F81BD"/>
      </top>
      <bottom style="thin">
        <color rgb="FF4F81BD"/>
      </bottom>
      <diagonal/>
    </border>
    <border>
      <left/>
      <right style="medium">
        <color theme="0"/>
      </right>
      <top style="thin">
        <color rgb="FFFFFFFF"/>
      </top>
      <bottom style="thin">
        <color rgb="FF4F81BD"/>
      </bottom>
      <diagonal/>
    </border>
    <border>
      <left/>
      <right style="thick">
        <color rgb="FF4F81BD"/>
      </right>
      <top/>
      <bottom style="thin">
        <color rgb="FFFFFFFF"/>
      </bottom>
      <diagonal/>
    </border>
    <border>
      <left/>
      <right style="thick">
        <color rgb="FF4F81BD"/>
      </right>
      <top style="thin">
        <color rgb="FFFFFFFF"/>
      </top>
      <bottom/>
      <diagonal/>
    </border>
    <border>
      <left/>
      <right style="thick">
        <color rgb="FF4F81BD"/>
      </right>
      <top/>
      <bottom style="medium">
        <color theme="0" tint="-0.34998626667073579"/>
      </bottom>
      <diagonal/>
    </border>
    <border>
      <left style="thin">
        <color theme="0"/>
      </left>
      <right style="thick">
        <color rgb="FF4F81BD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ck">
        <color rgb="FF4F81BD"/>
      </right>
      <top style="thin">
        <color rgb="FFFFFFFF"/>
      </top>
      <bottom style="thin">
        <color rgb="FFFFFFFF"/>
      </bottom>
      <diagonal/>
    </border>
    <border>
      <left/>
      <right style="thick">
        <color rgb="FF4F81BD"/>
      </right>
      <top/>
      <bottom style="medium">
        <color rgb="FF808080"/>
      </bottom>
      <diagonal/>
    </border>
    <border>
      <left/>
      <right style="thick">
        <color rgb="FF4F81BD"/>
      </right>
      <top style="medium">
        <color rgb="FF808080"/>
      </top>
      <bottom style="thin">
        <color rgb="FFFFFFFF"/>
      </bottom>
      <diagonal/>
    </border>
    <border>
      <left style="thin">
        <color rgb="FFFFFFFF"/>
      </left>
      <right style="thick">
        <color rgb="FF4F81BD"/>
      </right>
      <top style="thin">
        <color rgb="FFFFFFFF"/>
      </top>
      <bottom style="thin">
        <color rgb="FF4F81BD"/>
      </bottom>
      <diagonal/>
    </border>
    <border>
      <left style="thick">
        <color rgb="FF4F81BD"/>
      </left>
      <right/>
      <top/>
      <bottom style="medium">
        <color rgb="FF4F81BD"/>
      </bottom>
      <diagonal/>
    </border>
    <border>
      <left/>
      <right/>
      <top/>
      <bottom style="medium">
        <color rgb="FF4F81BD"/>
      </bottom>
      <diagonal/>
    </border>
    <border>
      <left/>
      <right style="thick">
        <color rgb="FF4F81BD"/>
      </right>
      <top/>
      <bottom style="medium">
        <color rgb="FF4F81BD"/>
      </bottom>
      <diagonal/>
    </border>
    <border>
      <left/>
      <right style="thin">
        <color theme="0"/>
      </right>
      <top/>
      <bottom style="medium">
        <color rgb="FF4F81BD"/>
      </bottom>
      <diagonal/>
    </border>
    <border>
      <left/>
      <right style="thin">
        <color theme="0"/>
      </right>
      <top/>
      <bottom style="medium">
        <color theme="0"/>
      </bottom>
      <diagonal/>
    </border>
    <border>
      <left style="thick">
        <color rgb="FF4F81BD"/>
      </left>
      <right/>
      <top style="thick">
        <color rgb="FF4F81BD"/>
      </top>
      <bottom style="thick">
        <color theme="0"/>
      </bottom>
      <diagonal/>
    </border>
    <border>
      <left/>
      <right/>
      <top style="thick">
        <color rgb="FF4F81BD"/>
      </top>
      <bottom style="thick">
        <color theme="0"/>
      </bottom>
      <diagonal/>
    </border>
    <border>
      <left/>
      <right style="thick">
        <color rgb="FF4F81BD"/>
      </right>
      <top style="thick">
        <color rgb="FF4F81BD"/>
      </top>
      <bottom style="thick">
        <color theme="0"/>
      </bottom>
      <diagonal/>
    </border>
    <border>
      <left/>
      <right/>
      <top/>
      <bottom style="thick">
        <color theme="0"/>
      </bottom>
      <diagonal/>
    </border>
    <border>
      <left/>
      <right style="thick">
        <color rgb="FF4F81BD"/>
      </right>
      <top/>
      <bottom style="thick">
        <color theme="0"/>
      </bottom>
      <diagonal/>
    </border>
    <border>
      <left/>
      <right style="thin">
        <color theme="0"/>
      </right>
      <top/>
      <bottom style="thick">
        <color theme="0"/>
      </bottom>
      <diagonal/>
    </border>
    <border>
      <left style="thick">
        <color rgb="FF4F81BD"/>
      </left>
      <right/>
      <top/>
      <bottom style="thick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rgb="FF4F81BD"/>
      </bottom>
      <diagonal/>
    </border>
    <border>
      <left style="thin">
        <color theme="0"/>
      </left>
      <right style="thick">
        <color rgb="FF4F81BD"/>
      </right>
      <top/>
      <bottom style="medium">
        <color rgb="FF4F81BD"/>
      </bottom>
      <diagonal/>
    </border>
    <border>
      <left/>
      <right/>
      <top style="medium">
        <color rgb="FF4F81BD"/>
      </top>
      <bottom style="medium">
        <color rgb="FF4F81BD"/>
      </bottom>
      <diagonal/>
    </border>
    <border>
      <left style="thin">
        <color theme="0"/>
      </left>
      <right style="thin">
        <color theme="0"/>
      </right>
      <top style="medium">
        <color rgb="FF4F81BD"/>
      </top>
      <bottom style="medium">
        <color rgb="FF4F81BD"/>
      </bottom>
      <diagonal/>
    </border>
    <border>
      <left style="thin">
        <color theme="0"/>
      </left>
      <right style="thick">
        <color rgb="FF4F81BD"/>
      </right>
      <top style="medium">
        <color rgb="FF4F81BD"/>
      </top>
      <bottom style="medium">
        <color rgb="FF4F81BD"/>
      </bottom>
      <diagonal/>
    </border>
    <border>
      <left style="thick">
        <color rgb="FF4F81BD"/>
      </left>
      <right/>
      <top style="thin">
        <color rgb="FF4F81BD"/>
      </top>
      <bottom style="medium">
        <color rgb="FF4F81BD"/>
      </bottom>
      <diagonal/>
    </border>
    <border>
      <left/>
      <right/>
      <top style="thin">
        <color rgb="FF4F81BD"/>
      </top>
      <bottom style="medium">
        <color rgb="FF4F81BD"/>
      </bottom>
      <diagonal/>
    </border>
    <border>
      <left/>
      <right style="thick">
        <color rgb="FF4F81BD"/>
      </right>
      <top style="thin">
        <color rgb="FF4F81BD"/>
      </top>
      <bottom style="medium">
        <color rgb="FF4F81BD"/>
      </bottom>
      <diagonal/>
    </border>
    <border>
      <left style="thick">
        <color rgb="FF4F81BD"/>
      </left>
      <right/>
      <top style="medium">
        <color rgb="FF4F81BD"/>
      </top>
      <bottom style="medium">
        <color rgb="FF4F81BD"/>
      </bottom>
      <diagonal/>
    </border>
    <border>
      <left/>
      <right style="thick">
        <color rgb="FF4F81BD"/>
      </right>
      <top style="medium">
        <color rgb="FF4F81BD"/>
      </top>
      <bottom style="medium">
        <color rgb="FF4F81BD"/>
      </bottom>
      <diagonal/>
    </border>
    <border>
      <left/>
      <right style="thin">
        <color theme="0"/>
      </right>
      <top style="thick">
        <color rgb="FF4F81BD"/>
      </top>
      <bottom style="thin">
        <color rgb="FFFFFFFF"/>
      </bottom>
      <diagonal/>
    </border>
    <border>
      <left/>
      <right/>
      <top style="thick">
        <color rgb="FF4F81BD"/>
      </top>
      <bottom style="thin">
        <color rgb="FFFFFFFF"/>
      </bottom>
      <diagonal/>
    </border>
    <border>
      <left/>
      <right style="thin">
        <color theme="0"/>
      </right>
      <top style="medium">
        <color rgb="FF4F81BD"/>
      </top>
      <bottom style="medium">
        <color rgb="FF4F81BD"/>
      </bottom>
      <diagonal/>
    </border>
    <border>
      <left style="thick">
        <color theme="3" tint="0.39997558519241921"/>
      </left>
      <right/>
      <top/>
      <bottom style="medium">
        <color rgb="FF4F81BD"/>
      </bottom>
      <diagonal/>
    </border>
    <border>
      <left/>
      <right style="thick">
        <color theme="3" tint="0.39997558519241921"/>
      </right>
      <top/>
      <bottom style="medium">
        <color rgb="FF4F81BD"/>
      </bottom>
      <diagonal/>
    </border>
    <border>
      <left style="medium">
        <color theme="0"/>
      </left>
      <right/>
      <top style="medium">
        <color rgb="FF4F81BD"/>
      </top>
      <bottom style="medium">
        <color rgb="FF4F81BD"/>
      </bottom>
      <diagonal/>
    </border>
    <border>
      <left/>
      <right style="thick">
        <color rgb="FF4F81BD"/>
      </right>
      <top style="thick">
        <color rgb="FF4F81BD"/>
      </top>
      <bottom style="medium">
        <color theme="0"/>
      </bottom>
      <diagonal/>
    </border>
    <border>
      <left/>
      <right/>
      <top style="thick">
        <color rgb="FF4F81BD"/>
      </top>
      <bottom style="medium">
        <color theme="0"/>
      </bottom>
      <diagonal/>
    </border>
    <border>
      <left/>
      <right style="thick">
        <color rgb="FF4F81BD"/>
      </right>
      <top style="medium">
        <color theme="0"/>
      </top>
      <bottom/>
      <diagonal/>
    </border>
    <border>
      <left style="thick">
        <color rgb="FF4F81BD"/>
      </left>
      <right/>
      <top style="thick">
        <color rgb="FF4F81BD"/>
      </top>
      <bottom style="medium">
        <color rgb="FF4F81BD"/>
      </bottom>
      <diagonal/>
    </border>
    <border>
      <left/>
      <right/>
      <top style="thick">
        <color rgb="FF4F81BD"/>
      </top>
      <bottom style="medium">
        <color rgb="FF4F81BD"/>
      </bottom>
      <diagonal/>
    </border>
    <border>
      <left/>
      <right style="thin">
        <color theme="0"/>
      </right>
      <top style="thick">
        <color rgb="FF4F81BD"/>
      </top>
      <bottom style="medium">
        <color rgb="FF4F81BD"/>
      </bottom>
      <diagonal/>
    </border>
    <border>
      <left style="thin">
        <color theme="0"/>
      </left>
      <right style="thin">
        <color theme="0"/>
      </right>
      <top style="thick">
        <color rgb="FF4F81BD"/>
      </top>
      <bottom style="medium">
        <color rgb="FF4F81BD"/>
      </bottom>
      <diagonal/>
    </border>
    <border>
      <left/>
      <right style="thick">
        <color rgb="FF4F81BD"/>
      </right>
      <top style="thick">
        <color rgb="FF4F81BD"/>
      </top>
      <bottom style="medium">
        <color rgb="FF4F81BD"/>
      </bottom>
      <diagonal/>
    </border>
    <border>
      <left style="thick">
        <color theme="3" tint="0.39997558519241921"/>
      </left>
      <right/>
      <top style="medium">
        <color rgb="FF4F81BD"/>
      </top>
      <bottom style="medium">
        <color rgb="FF4F81BD"/>
      </bottom>
      <diagonal/>
    </border>
    <border>
      <left/>
      <right style="thick">
        <color theme="3" tint="0.39997558519241921"/>
      </right>
      <top style="medium">
        <color rgb="FF4F81BD"/>
      </top>
      <bottom style="medium">
        <color rgb="FF4F81BD"/>
      </bottom>
      <diagonal/>
    </border>
    <border>
      <left style="thick">
        <color rgb="FF4F81BD"/>
      </left>
      <right/>
      <top style="medium">
        <color rgb="FF4F81BD"/>
      </top>
      <bottom style="medium">
        <color theme="0"/>
      </bottom>
      <diagonal/>
    </border>
    <border>
      <left/>
      <right/>
      <top style="medium">
        <color rgb="FF4F81BD"/>
      </top>
      <bottom style="medium">
        <color theme="0"/>
      </bottom>
      <diagonal/>
    </border>
    <border>
      <left/>
      <right style="thin">
        <color theme="0"/>
      </right>
      <top style="medium">
        <color rgb="FF4F81BD"/>
      </top>
      <bottom style="medium">
        <color theme="0"/>
      </bottom>
      <diagonal/>
    </border>
    <border>
      <left/>
      <right style="thick">
        <color rgb="FF4F81BD"/>
      </right>
      <top style="medium">
        <color rgb="FF4F81BD"/>
      </top>
      <bottom style="medium">
        <color theme="0"/>
      </bottom>
      <diagonal/>
    </border>
    <border>
      <left style="medium">
        <color theme="0"/>
      </left>
      <right/>
      <top style="thick">
        <color rgb="FF4F81BD"/>
      </top>
      <bottom style="thick">
        <color rgb="FF4F81BD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 style="medium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rgb="FF4F81BD"/>
      </left>
      <right style="thin">
        <color rgb="FF4F81BD"/>
      </right>
      <top style="thin">
        <color rgb="FF4F81BD"/>
      </top>
      <bottom style="thin">
        <color rgb="FF4F81BD"/>
      </bottom>
      <diagonal/>
    </border>
    <border>
      <left style="thin">
        <color rgb="FF4F81BD"/>
      </left>
      <right style="thick">
        <color rgb="FF4F81BD"/>
      </right>
      <top style="thin">
        <color rgb="FF4F81BD"/>
      </top>
      <bottom style="thin">
        <color rgb="FF4F81BD"/>
      </bottom>
      <diagonal/>
    </border>
    <border>
      <left/>
      <right style="thin">
        <color rgb="FF4F81BD"/>
      </right>
      <top style="thin">
        <color rgb="FF4F81BD"/>
      </top>
      <bottom style="thin">
        <color rgb="FF4F81BD"/>
      </bottom>
      <diagonal/>
    </border>
    <border>
      <left/>
      <right style="thick">
        <color rgb="FF4F81BD"/>
      </right>
      <top style="medium">
        <color rgb="FF4F81BD"/>
      </top>
      <bottom style="thin">
        <color rgb="FF4F81BD"/>
      </bottom>
      <diagonal/>
    </border>
    <border>
      <left/>
      <right/>
      <top style="medium">
        <color rgb="FF4F81BD"/>
      </top>
      <bottom style="thin">
        <color rgb="FF4F81BD"/>
      </bottom>
      <diagonal/>
    </border>
    <border>
      <left style="thin">
        <color rgb="FF4F81BD"/>
      </left>
      <right/>
      <top style="thin">
        <color rgb="FF4F81BD"/>
      </top>
      <bottom style="thin">
        <color rgb="FF4F81BD"/>
      </bottom>
      <diagonal/>
    </border>
    <border>
      <left/>
      <right/>
      <top style="thin">
        <color rgb="FF4F81BD"/>
      </top>
      <bottom style="thin">
        <color rgb="FF4F81BD"/>
      </bottom>
      <diagonal/>
    </border>
    <border>
      <left style="thick">
        <color rgb="FF4F81BD"/>
      </left>
      <right/>
      <top style="thick">
        <color theme="0"/>
      </top>
      <bottom/>
      <diagonal/>
    </border>
    <border>
      <left/>
      <right/>
      <top style="thick">
        <color theme="0"/>
      </top>
      <bottom/>
      <diagonal/>
    </border>
    <border>
      <left style="thick">
        <color rgb="FF4F81BD"/>
      </left>
      <right style="thick">
        <color rgb="FF4F81BD"/>
      </right>
      <top/>
      <bottom/>
      <diagonal/>
    </border>
    <border>
      <left style="thick">
        <color rgb="FF4F81BD"/>
      </left>
      <right style="thick">
        <color rgb="FF4F81BD"/>
      </right>
      <top/>
      <bottom style="thick">
        <color theme="0"/>
      </bottom>
      <diagonal/>
    </border>
    <border>
      <left style="thin">
        <color rgb="FF4F81BD"/>
      </left>
      <right/>
      <top style="medium">
        <color rgb="FF4F81BD"/>
      </top>
      <bottom/>
      <diagonal/>
    </border>
    <border>
      <left/>
      <right style="thin">
        <color rgb="FF4F81BD"/>
      </right>
      <top style="medium">
        <color rgb="FF4F81BD"/>
      </top>
      <bottom/>
      <diagonal/>
    </border>
  </borders>
  <cellStyleXfs count="4">
    <xf numFmtId="0" fontId="0" fillId="0" borderId="0"/>
    <xf numFmtId="9" fontId="2" fillId="0" borderId="0" applyFont="0" applyFill="0" applyBorder="0" applyAlignment="0" applyProtection="0"/>
    <xf numFmtId="0" fontId="27" fillId="0" borderId="0"/>
    <xf numFmtId="0" fontId="1" fillId="0" borderId="0"/>
  </cellStyleXfs>
  <cellXfs count="756">
    <xf numFmtId="0" fontId="0" fillId="0" borderId="0" xfId="0"/>
    <xf numFmtId="164" fontId="3" fillId="4" borderId="9" xfId="0" applyNumberFormat="1" applyFont="1" applyFill="1" applyBorder="1" applyAlignment="1" applyProtection="1">
      <alignment vertical="center"/>
      <protection locked="0"/>
    </xf>
    <xf numFmtId="164" fontId="3" fillId="4" borderId="8" xfId="0" applyNumberFormat="1" applyFont="1" applyFill="1" applyBorder="1" applyAlignment="1" applyProtection="1">
      <alignment vertical="center"/>
      <protection locked="0"/>
    </xf>
    <xf numFmtId="164" fontId="3" fillId="4" borderId="10" xfId="0" applyNumberFormat="1" applyFont="1" applyFill="1" applyBorder="1" applyAlignment="1" applyProtection="1">
      <alignment vertical="center"/>
      <protection locked="0"/>
    </xf>
    <xf numFmtId="164" fontId="3" fillId="4" borderId="7" xfId="0" applyNumberFormat="1" applyFont="1" applyFill="1" applyBorder="1" applyAlignment="1" applyProtection="1">
      <alignment vertical="center"/>
      <protection locked="0"/>
    </xf>
    <xf numFmtId="164" fontId="3" fillId="4" borderId="0" xfId="0" applyNumberFormat="1" applyFont="1" applyFill="1" applyAlignment="1" applyProtection="1">
      <alignment vertical="center"/>
      <protection locked="0"/>
    </xf>
    <xf numFmtId="164" fontId="3" fillId="4" borderId="11" xfId="0" applyNumberFormat="1" applyFont="1" applyFill="1" applyBorder="1" applyAlignment="1" applyProtection="1">
      <alignment vertical="center"/>
      <protection locked="0"/>
    </xf>
    <xf numFmtId="164" fontId="5" fillId="4" borderId="11" xfId="0" applyNumberFormat="1" applyFont="1" applyFill="1" applyBorder="1" applyAlignment="1" applyProtection="1">
      <alignment vertical="center"/>
      <protection locked="0"/>
    </xf>
    <xf numFmtId="0" fontId="23" fillId="0" borderId="14" xfId="0" applyFont="1" applyBorder="1" applyAlignment="1" applyProtection="1">
      <alignment wrapText="1"/>
      <protection locked="0"/>
    </xf>
    <xf numFmtId="0" fontId="23" fillId="0" borderId="15" xfId="0" applyFont="1" applyBorder="1" applyAlignment="1" applyProtection="1">
      <alignment wrapText="1"/>
      <protection locked="0"/>
    </xf>
    <xf numFmtId="0" fontId="3" fillId="0" borderId="0" xfId="0" applyFont="1" applyAlignment="1">
      <alignment vertical="center"/>
    </xf>
    <xf numFmtId="164" fontId="3" fillId="4" borderId="5" xfId="0" applyNumberFormat="1" applyFont="1" applyFill="1" applyBorder="1" applyAlignment="1" applyProtection="1">
      <alignment vertical="center"/>
      <protection locked="0"/>
    </xf>
    <xf numFmtId="0" fontId="0" fillId="3" borderId="0" xfId="0" applyFill="1"/>
    <xf numFmtId="0" fontId="23" fillId="7" borderId="0" xfId="0" applyFont="1" applyFill="1"/>
    <xf numFmtId="0" fontId="0" fillId="7" borderId="0" xfId="0" applyFill="1"/>
    <xf numFmtId="0" fontId="23" fillId="7" borderId="18" xfId="0" applyFont="1" applyFill="1" applyBorder="1"/>
    <xf numFmtId="0" fontId="0" fillId="7" borderId="19" xfId="0" applyFill="1" applyBorder="1"/>
    <xf numFmtId="0" fontId="23" fillId="7" borderId="0" xfId="0" applyFont="1" applyFill="1" applyAlignment="1">
      <alignment wrapText="1"/>
    </xf>
    <xf numFmtId="0" fontId="24" fillId="7" borderId="18" xfId="0" applyFont="1" applyFill="1" applyBorder="1" applyAlignment="1">
      <alignment horizontal="center"/>
    </xf>
    <xf numFmtId="0" fontId="24" fillId="7" borderId="0" xfId="0" applyFont="1" applyFill="1" applyAlignment="1">
      <alignment horizontal="center"/>
    </xf>
    <xf numFmtId="0" fontId="23" fillId="0" borderId="14" xfId="0" applyFont="1" applyBorder="1" applyAlignment="1">
      <alignment wrapText="1"/>
    </xf>
    <xf numFmtId="0" fontId="23" fillId="7" borderId="12" xfId="0" applyFont="1" applyFill="1" applyBorder="1"/>
    <xf numFmtId="0" fontId="23" fillId="0" borderId="23" xfId="0" applyFont="1" applyBorder="1" applyAlignment="1">
      <alignment wrapText="1"/>
    </xf>
    <xf numFmtId="164" fontId="3" fillId="4" borderId="41" xfId="0" applyNumberFormat="1" applyFont="1" applyFill="1" applyBorder="1" applyAlignment="1" applyProtection="1">
      <alignment vertical="center"/>
      <protection locked="0"/>
    </xf>
    <xf numFmtId="164" fontId="3" fillId="4" borderId="43" xfId="0" applyNumberFormat="1" applyFont="1" applyFill="1" applyBorder="1" applyAlignment="1" applyProtection="1">
      <alignment vertical="center"/>
      <protection locked="0"/>
    </xf>
    <xf numFmtId="164" fontId="3" fillId="4" borderId="12" xfId="0" applyNumberFormat="1" applyFont="1" applyFill="1" applyBorder="1" applyAlignment="1" applyProtection="1">
      <alignment vertical="center"/>
      <protection locked="0"/>
    </xf>
    <xf numFmtId="164" fontId="3" fillId="4" borderId="45" xfId="0" applyNumberFormat="1" applyFont="1" applyFill="1" applyBorder="1" applyAlignment="1" applyProtection="1">
      <alignment vertical="center"/>
      <protection locked="0"/>
    </xf>
    <xf numFmtId="164" fontId="3" fillId="4" borderId="46" xfId="0" applyNumberFormat="1" applyFont="1" applyFill="1" applyBorder="1" applyAlignment="1" applyProtection="1">
      <alignment vertical="center"/>
      <protection locked="0"/>
    </xf>
    <xf numFmtId="164" fontId="3" fillId="4" borderId="32" xfId="0" applyNumberFormat="1" applyFont="1" applyFill="1" applyBorder="1" applyAlignment="1" applyProtection="1">
      <alignment vertical="center"/>
      <protection locked="0"/>
    </xf>
    <xf numFmtId="0" fontId="3" fillId="2" borderId="0" xfId="0" applyFont="1" applyFill="1"/>
    <xf numFmtId="0" fontId="5" fillId="0" borderId="0" xfId="0" applyFont="1" applyAlignment="1">
      <alignment wrapText="1"/>
    </xf>
    <xf numFmtId="0" fontId="4" fillId="0" borderId="0" xfId="0" applyFont="1"/>
    <xf numFmtId="0" fontId="3" fillId="4" borderId="5" xfId="0" quotePrefix="1" applyFont="1" applyFill="1" applyBorder="1" applyAlignment="1">
      <alignment horizontal="right" vertical="center"/>
    </xf>
    <xf numFmtId="0" fontId="3" fillId="0" borderId="0" xfId="0" applyFont="1"/>
    <xf numFmtId="0" fontId="7" fillId="0" borderId="0" xfId="0" applyFont="1" applyAlignment="1">
      <alignment horizontal="left" vertical="center"/>
    </xf>
    <xf numFmtId="0" fontId="6" fillId="2" borderId="0" xfId="0" applyFont="1" applyFill="1"/>
    <xf numFmtId="0" fontId="8" fillId="5" borderId="2" xfId="0" applyFont="1" applyFill="1" applyBorder="1" applyAlignment="1">
      <alignment horizontal="center" wrapText="1"/>
    </xf>
    <xf numFmtId="0" fontId="3" fillId="0" borderId="40" xfId="0" applyFont="1" applyBorder="1"/>
    <xf numFmtId="0" fontId="3" fillId="0" borderId="39" xfId="0" applyFont="1" applyBorder="1"/>
    <xf numFmtId="0" fontId="5" fillId="2" borderId="0" xfId="0" applyFont="1" applyFill="1"/>
    <xf numFmtId="164" fontId="5" fillId="0" borderId="10" xfId="0" applyNumberFormat="1" applyFont="1" applyBorder="1" applyAlignment="1">
      <alignment vertical="center"/>
    </xf>
    <xf numFmtId="0" fontId="12" fillId="0" borderId="0" xfId="0" applyFont="1"/>
    <xf numFmtId="0" fontId="22" fillId="0" borderId="0" xfId="0" applyFont="1"/>
    <xf numFmtId="164" fontId="3" fillId="0" borderId="10" xfId="0" applyNumberFormat="1" applyFont="1" applyBorder="1" applyAlignment="1">
      <alignment vertical="center"/>
    </xf>
    <xf numFmtId="14" fontId="8" fillId="5" borderId="2" xfId="0" applyNumberFormat="1" applyFont="1" applyFill="1" applyBorder="1" applyAlignment="1">
      <alignment horizontal="center" wrapText="1"/>
    </xf>
    <xf numFmtId="164" fontId="5" fillId="0" borderId="0" xfId="0" applyNumberFormat="1" applyFont="1" applyAlignment="1">
      <alignment vertical="center"/>
    </xf>
    <xf numFmtId="164" fontId="3" fillId="0" borderId="0" xfId="0" applyNumberFormat="1" applyFont="1" applyAlignment="1">
      <alignment vertical="center"/>
    </xf>
    <xf numFmtId="0" fontId="3" fillId="0" borderId="12" xfId="0" applyFont="1" applyBorder="1"/>
    <xf numFmtId="0" fontId="3" fillId="0" borderId="42" xfId="0" applyFont="1" applyBorder="1"/>
    <xf numFmtId="3" fontId="5" fillId="0" borderId="0" xfId="0" applyNumberFormat="1" applyFont="1" applyAlignment="1">
      <alignment vertical="center"/>
    </xf>
    <xf numFmtId="164" fontId="5" fillId="0" borderId="0" xfId="0" applyNumberFormat="1" applyFont="1" applyAlignment="1">
      <alignment horizontal="right" vertical="center"/>
    </xf>
    <xf numFmtId="0" fontId="8" fillId="7" borderId="0" xfId="0" applyFont="1" applyFill="1" applyAlignment="1">
      <alignment horizontal="center" wrapText="1"/>
    </xf>
    <xf numFmtId="0" fontId="3" fillId="0" borderId="38" xfId="0" applyFont="1" applyBorder="1"/>
    <xf numFmtId="0" fontId="3" fillId="0" borderId="2" xfId="0" applyFont="1" applyBorder="1"/>
    <xf numFmtId="164" fontId="5" fillId="4" borderId="0" xfId="0" applyNumberFormat="1" applyFont="1" applyFill="1" applyAlignment="1" applyProtection="1">
      <alignment vertical="center"/>
      <protection locked="0"/>
    </xf>
    <xf numFmtId="0" fontId="3" fillId="4" borderId="0" xfId="0" applyFont="1" applyFill="1" applyProtection="1">
      <protection locked="0"/>
    </xf>
    <xf numFmtId="164" fontId="3" fillId="0" borderId="12" xfId="0" applyNumberFormat="1" applyFont="1" applyBorder="1" applyAlignment="1">
      <alignment vertical="center"/>
    </xf>
    <xf numFmtId="0" fontId="3" fillId="0" borderId="47" xfId="0" applyFont="1" applyBorder="1"/>
    <xf numFmtId="0" fontId="3" fillId="0" borderId="20" xfId="0" applyFont="1" applyBorder="1" applyAlignment="1">
      <alignment vertical="center"/>
    </xf>
    <xf numFmtId="164" fontId="3" fillId="4" borderId="48" xfId="0" applyNumberFormat="1" applyFont="1" applyFill="1" applyBorder="1" applyAlignment="1" applyProtection="1">
      <alignment vertical="center"/>
      <protection locked="0"/>
    </xf>
    <xf numFmtId="164" fontId="3" fillId="4" borderId="49" xfId="0" applyNumberFormat="1" applyFont="1" applyFill="1" applyBorder="1" applyAlignment="1" applyProtection="1">
      <alignment vertical="center"/>
      <protection locked="0"/>
    </xf>
    <xf numFmtId="0" fontId="5" fillId="4" borderId="44" xfId="0" applyFont="1" applyFill="1" applyBorder="1" applyAlignment="1" applyProtection="1">
      <alignment horizontal="center" wrapText="1"/>
      <protection locked="0"/>
    </xf>
    <xf numFmtId="0" fontId="13" fillId="0" borderId="0" xfId="0" applyFont="1" applyAlignment="1">
      <alignment horizontal="center" wrapText="1"/>
    </xf>
    <xf numFmtId="0" fontId="13" fillId="0" borderId="0" xfId="0" applyFont="1" applyAlignment="1">
      <alignment wrapText="1"/>
    </xf>
    <xf numFmtId="0" fontId="34" fillId="0" borderId="0" xfId="0" applyFont="1" applyAlignment="1">
      <alignment horizontal="left" vertical="top" wrapText="1"/>
    </xf>
    <xf numFmtId="0" fontId="6" fillId="0" borderId="0" xfId="0" applyFont="1"/>
    <xf numFmtId="0" fontId="5" fillId="0" borderId="0" xfId="0" applyFont="1"/>
    <xf numFmtId="0" fontId="5" fillId="0" borderId="0" xfId="0" applyFont="1" applyAlignment="1">
      <alignment vertical="center" wrapText="1"/>
    </xf>
    <xf numFmtId="10" fontId="3" fillId="0" borderId="51" xfId="1" applyNumberFormat="1" applyFont="1" applyBorder="1" applyAlignment="1" applyProtection="1">
      <alignment vertical="center"/>
    </xf>
    <xf numFmtId="0" fontId="3" fillId="0" borderId="0" xfId="0" applyFont="1" applyAlignment="1">
      <alignment horizontal="left" vertical="center"/>
    </xf>
    <xf numFmtId="164" fontId="3" fillId="4" borderId="52" xfId="0" applyNumberFormat="1" applyFont="1" applyFill="1" applyBorder="1" applyAlignment="1" applyProtection="1">
      <alignment vertical="center"/>
      <protection locked="0"/>
    </xf>
    <xf numFmtId="164" fontId="3" fillId="4" borderId="53" xfId="0" applyNumberFormat="1" applyFont="1" applyFill="1" applyBorder="1" applyAlignment="1" applyProtection="1">
      <alignment vertical="center"/>
      <protection locked="0"/>
    </xf>
    <xf numFmtId="164" fontId="5" fillId="0" borderId="51" xfId="0" applyNumberFormat="1" applyFont="1" applyBorder="1" applyAlignment="1">
      <alignment vertical="center"/>
    </xf>
    <xf numFmtId="164" fontId="3" fillId="0" borderId="51" xfId="0" applyNumberFormat="1" applyFont="1" applyBorder="1" applyAlignment="1">
      <alignment vertical="center"/>
    </xf>
    <xf numFmtId="164" fontId="3" fillId="4" borderId="6" xfId="0" applyNumberFormat="1" applyFont="1" applyFill="1" applyBorder="1" applyAlignment="1" applyProtection="1">
      <alignment vertical="center"/>
      <protection locked="0"/>
    </xf>
    <xf numFmtId="164" fontId="3" fillId="4" borderId="4" xfId="0" applyNumberFormat="1" applyFont="1" applyFill="1" applyBorder="1" applyAlignment="1" applyProtection="1">
      <alignment vertical="center"/>
      <protection locked="0"/>
    </xf>
    <xf numFmtId="164" fontId="3" fillId="4" borderId="54" xfId="0" applyNumberFormat="1" applyFont="1" applyFill="1" applyBorder="1" applyAlignment="1" applyProtection="1">
      <alignment vertical="center"/>
      <protection locked="0"/>
    </xf>
    <xf numFmtId="164" fontId="5" fillId="4" borderId="54" xfId="0" applyNumberFormat="1" applyFont="1" applyFill="1" applyBorder="1" applyAlignment="1" applyProtection="1">
      <alignment vertical="center"/>
      <protection locked="0"/>
    </xf>
    <xf numFmtId="164" fontId="3" fillId="4" borderId="55" xfId="0" applyNumberFormat="1" applyFont="1" applyFill="1" applyBorder="1" applyAlignment="1" applyProtection="1">
      <alignment vertical="center"/>
      <protection locked="0"/>
    </xf>
    <xf numFmtId="164" fontId="3" fillId="4" borderId="56" xfId="0" applyNumberFormat="1" applyFont="1" applyFill="1" applyBorder="1" applyAlignment="1" applyProtection="1">
      <alignment vertical="center"/>
      <protection locked="0"/>
    </xf>
    <xf numFmtId="0" fontId="3" fillId="4" borderId="54" xfId="0" applyFont="1" applyFill="1" applyBorder="1" applyProtection="1">
      <protection locked="0"/>
    </xf>
    <xf numFmtId="0" fontId="5" fillId="4" borderId="57" xfId="0" applyFont="1" applyFill="1" applyBorder="1" applyAlignment="1" applyProtection="1">
      <alignment horizontal="center" wrapText="1"/>
      <protection locked="0"/>
    </xf>
    <xf numFmtId="0" fontId="7" fillId="0" borderId="0" xfId="0" applyFont="1"/>
    <xf numFmtId="0" fontId="18" fillId="0" borderId="0" xfId="0" applyFont="1"/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center" indent="1"/>
    </xf>
    <xf numFmtId="0" fontId="3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8" fillId="5" borderId="2" xfId="0" applyFont="1" applyFill="1" applyBorder="1" applyAlignment="1">
      <alignment vertical="center"/>
    </xf>
    <xf numFmtId="0" fontId="7" fillId="0" borderId="0" xfId="0" applyFont="1" applyAlignment="1">
      <alignment horizontal="left"/>
    </xf>
    <xf numFmtId="0" fontId="15" fillId="0" borderId="0" xfId="0" applyFont="1" applyAlignment="1">
      <alignment horizontal="left"/>
    </xf>
    <xf numFmtId="0" fontId="7" fillId="0" borderId="0" xfId="0" applyFont="1" applyAlignment="1">
      <alignment horizontal="left" indent="1"/>
    </xf>
    <xf numFmtId="0" fontId="23" fillId="0" borderId="0" xfId="0" quotePrefix="1" applyFont="1" applyAlignment="1">
      <alignment horizontal="left" wrapText="1" indent="1"/>
    </xf>
    <xf numFmtId="3" fontId="7" fillId="0" borderId="0" xfId="0" applyNumberFormat="1" applyFont="1" applyAlignment="1">
      <alignment horizontal="left" indent="1"/>
    </xf>
    <xf numFmtId="3" fontId="15" fillId="0" borderId="0" xfId="0" applyNumberFormat="1" applyFont="1" applyAlignment="1">
      <alignment horizontal="left"/>
    </xf>
    <xf numFmtId="3" fontId="3" fillId="0" borderId="0" xfId="0" applyNumberFormat="1" applyFont="1" applyAlignment="1">
      <alignment horizontal="left" vertical="center" wrapText="1" indent="1"/>
    </xf>
    <xf numFmtId="3" fontId="3" fillId="0" borderId="0" xfId="0" applyNumberFormat="1" applyFont="1" applyAlignment="1">
      <alignment horizontal="left" vertical="center" indent="1"/>
    </xf>
    <xf numFmtId="0" fontId="3" fillId="0" borderId="0" xfId="0" applyFont="1" applyAlignment="1">
      <alignment horizontal="left" vertical="center" indent="1"/>
    </xf>
    <xf numFmtId="0" fontId="15" fillId="6" borderId="0" xfId="0" applyFont="1" applyFill="1" applyAlignment="1">
      <alignment horizontal="left"/>
    </xf>
    <xf numFmtId="0" fontId="7" fillId="6" borderId="0" xfId="0" applyFont="1" applyFill="1" applyAlignment="1">
      <alignment horizontal="left"/>
    </xf>
    <xf numFmtId="0" fontId="3" fillId="6" borderId="0" xfId="0" applyFont="1" applyFill="1" applyAlignment="1">
      <alignment horizontal="left" wrapText="1" indent="1"/>
    </xf>
    <xf numFmtId="0" fontId="3" fillId="6" borderId="0" xfId="0" quotePrefix="1" applyFont="1" applyFill="1" applyAlignment="1">
      <alignment horizontal="left" wrapText="1" indent="2"/>
    </xf>
    <xf numFmtId="0" fontId="7" fillId="0" borderId="0" xfId="0" quotePrefix="1" applyFont="1" applyAlignment="1">
      <alignment horizontal="left" indent="2"/>
    </xf>
    <xf numFmtId="0" fontId="7" fillId="0" borderId="0" xfId="0" applyFont="1" applyAlignment="1">
      <alignment horizontal="left" indent="2"/>
    </xf>
    <xf numFmtId="0" fontId="31" fillId="0" borderId="0" xfId="0" applyFont="1"/>
    <xf numFmtId="0" fontId="12" fillId="7" borderId="0" xfId="0" applyFont="1" applyFill="1" applyAlignment="1">
      <alignment vertical="center"/>
    </xf>
    <xf numFmtId="0" fontId="8" fillId="7" borderId="0" xfId="0" applyFont="1" applyFill="1" applyAlignment="1">
      <alignment vertical="center"/>
    </xf>
    <xf numFmtId="0" fontId="7" fillId="0" borderId="0" xfId="0" applyFont="1" applyAlignment="1">
      <alignment horizontal="left" wrapText="1"/>
    </xf>
    <xf numFmtId="0" fontId="31" fillId="0" borderId="0" xfId="0" applyFont="1" applyAlignment="1">
      <alignment horizontal="left" wrapText="1"/>
    </xf>
    <xf numFmtId="0" fontId="12" fillId="0" borderId="0" xfId="0" applyFont="1" applyAlignment="1">
      <alignment horizontal="left" wrapText="1" indent="1"/>
    </xf>
    <xf numFmtId="0" fontId="12" fillId="0" borderId="0" xfId="0" applyFont="1" applyAlignment="1">
      <alignment horizontal="left" wrapText="1" indent="3"/>
    </xf>
    <xf numFmtId="0" fontId="14" fillId="0" borderId="0" xfId="0" applyFont="1" applyAlignment="1">
      <alignment horizontal="left" wrapText="1" indent="2"/>
    </xf>
    <xf numFmtId="0" fontId="14" fillId="0" borderId="38" xfId="0" applyFont="1" applyBorder="1" applyAlignment="1">
      <alignment horizontal="left" wrapText="1" indent="2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vertical="center" wrapText="1"/>
    </xf>
    <xf numFmtId="0" fontId="3" fillId="7" borderId="0" xfId="0" applyFont="1" applyFill="1"/>
    <xf numFmtId="165" fontId="3" fillId="4" borderId="50" xfId="1" applyNumberFormat="1" applyFont="1" applyFill="1" applyBorder="1" applyAlignment="1" applyProtection="1">
      <alignment vertical="center"/>
    </xf>
    <xf numFmtId="164" fontId="5" fillId="4" borderId="37" xfId="0" applyNumberFormat="1" applyFont="1" applyFill="1" applyBorder="1" applyAlignment="1" applyProtection="1">
      <alignment vertical="center"/>
      <protection locked="0"/>
    </xf>
    <xf numFmtId="164" fontId="3" fillId="4" borderId="36" xfId="0" applyNumberFormat="1" applyFont="1" applyFill="1" applyBorder="1" applyAlignment="1" applyProtection="1">
      <alignment vertical="center"/>
      <protection locked="0"/>
    </xf>
    <xf numFmtId="164" fontId="3" fillId="4" borderId="51" xfId="0" applyNumberFormat="1" applyFont="1" applyFill="1" applyBorder="1" applyAlignment="1" applyProtection="1">
      <alignment vertical="center"/>
      <protection locked="0"/>
    </xf>
    <xf numFmtId="164" fontId="3" fillId="4" borderId="58" xfId="0" applyNumberFormat="1" applyFont="1" applyFill="1" applyBorder="1" applyAlignment="1" applyProtection="1">
      <alignment vertical="center"/>
      <protection locked="0"/>
    </xf>
    <xf numFmtId="0" fontId="6" fillId="7" borderId="0" xfId="0" applyFont="1" applyFill="1"/>
    <xf numFmtId="0" fontId="5" fillId="7" borderId="0" xfId="0" applyFont="1" applyFill="1"/>
    <xf numFmtId="0" fontId="3" fillId="7" borderId="3" xfId="0" applyFont="1" applyFill="1" applyBorder="1"/>
    <xf numFmtId="0" fontId="3" fillId="0" borderId="38" xfId="0" applyFont="1" applyBorder="1" applyAlignment="1">
      <alignment vertical="center"/>
    </xf>
    <xf numFmtId="0" fontId="23" fillId="7" borderId="54" xfId="0" applyFont="1" applyFill="1" applyBorder="1"/>
    <xf numFmtId="0" fontId="28" fillId="7" borderId="54" xfId="0" applyFont="1" applyFill="1" applyBorder="1"/>
    <xf numFmtId="0" fontId="29" fillId="7" borderId="54" xfId="0" applyFont="1" applyFill="1" applyBorder="1"/>
    <xf numFmtId="0" fontId="24" fillId="7" borderId="54" xfId="0" applyFont="1" applyFill="1" applyBorder="1" applyAlignment="1">
      <alignment horizontal="center"/>
    </xf>
    <xf numFmtId="0" fontId="23" fillId="7" borderId="54" xfId="0" applyFont="1" applyFill="1" applyBorder="1" applyAlignment="1">
      <alignment wrapText="1"/>
    </xf>
    <xf numFmtId="0" fontId="0" fillId="3" borderId="29" xfId="0" applyFill="1" applyBorder="1"/>
    <xf numFmtId="0" fontId="3" fillId="0" borderId="44" xfId="0" applyFont="1" applyBorder="1"/>
    <xf numFmtId="0" fontId="6" fillId="0" borderId="0" xfId="0" applyFont="1" applyAlignment="1">
      <alignment horizontal="left" vertical="center"/>
    </xf>
    <xf numFmtId="0" fontId="3" fillId="4" borderId="5" xfId="0" applyFont="1" applyFill="1" applyBorder="1" applyAlignment="1">
      <alignment horizontal="right" vertical="center"/>
    </xf>
    <xf numFmtId="0" fontId="23" fillId="7" borderId="54" xfId="0" applyFont="1" applyFill="1" applyBorder="1" applyAlignment="1">
      <alignment horizontal="left" vertical="top" wrapText="1"/>
    </xf>
    <xf numFmtId="0" fontId="23" fillId="7" borderId="0" xfId="0" applyFont="1" applyFill="1" applyAlignment="1">
      <alignment horizontal="left" vertical="top" wrapText="1"/>
    </xf>
    <xf numFmtId="0" fontId="23" fillId="7" borderId="0" xfId="0" applyFont="1" applyFill="1" applyAlignment="1">
      <alignment horizontal="left"/>
    </xf>
    <xf numFmtId="0" fontId="13" fillId="0" borderId="60" xfId="0" applyFont="1" applyBorder="1" applyAlignment="1">
      <alignment wrapText="1"/>
    </xf>
    <xf numFmtId="0" fontId="13" fillId="0" borderId="61" xfId="0" applyFont="1" applyBorder="1" applyAlignment="1">
      <alignment wrapText="1"/>
    </xf>
    <xf numFmtId="0" fontId="13" fillId="0" borderId="63" xfId="0" applyFont="1" applyBorder="1" applyAlignment="1">
      <alignment wrapText="1"/>
    </xf>
    <xf numFmtId="0" fontId="13" fillId="0" borderId="64" xfId="0" applyFont="1" applyBorder="1" applyAlignment="1">
      <alignment wrapText="1"/>
    </xf>
    <xf numFmtId="0" fontId="5" fillId="0" borderId="63" xfId="0" applyFont="1" applyBorder="1" applyAlignment="1">
      <alignment wrapText="1"/>
    </xf>
    <xf numFmtId="0" fontId="4" fillId="0" borderId="64" xfId="0" applyFont="1" applyBorder="1"/>
    <xf numFmtId="0" fontId="18" fillId="0" borderId="63" xfId="0" applyFont="1" applyBorder="1"/>
    <xf numFmtId="0" fontId="7" fillId="0" borderId="63" xfId="0" applyFont="1" applyBorder="1" applyAlignment="1">
      <alignment vertical="center"/>
    </xf>
    <xf numFmtId="0" fontId="7" fillId="0" borderId="63" xfId="0" applyFont="1" applyBorder="1" applyAlignment="1">
      <alignment horizontal="left" vertical="center"/>
    </xf>
    <xf numFmtId="0" fontId="7" fillId="0" borderId="64" xfId="0" applyFont="1" applyBorder="1" applyAlignment="1">
      <alignment horizontal="left" vertical="center"/>
    </xf>
    <xf numFmtId="0" fontId="5" fillId="0" borderId="64" xfId="0" applyFont="1" applyBorder="1" applyAlignment="1">
      <alignment vertical="center" wrapText="1"/>
    </xf>
    <xf numFmtId="0" fontId="7" fillId="0" borderId="63" xfId="0" applyFont="1" applyBorder="1" applyAlignment="1">
      <alignment horizontal="left" vertical="center" indent="1"/>
    </xf>
    <xf numFmtId="165" fontId="3" fillId="4" borderId="68" xfId="1" applyNumberFormat="1" applyFont="1" applyFill="1" applyBorder="1" applyAlignment="1" applyProtection="1">
      <alignment vertical="center"/>
      <protection locked="0"/>
    </xf>
    <xf numFmtId="10" fontId="3" fillId="0" borderId="69" xfId="1" applyNumberFormat="1" applyFont="1" applyBorder="1" applyAlignment="1" applyProtection="1">
      <alignment vertical="center"/>
    </xf>
    <xf numFmtId="0" fontId="3" fillId="0" borderId="64" xfId="0" applyFont="1" applyBorder="1" applyAlignment="1">
      <alignment horizontal="left" vertical="center"/>
    </xf>
    <xf numFmtId="0" fontId="3" fillId="0" borderId="63" xfId="0" applyFont="1" applyBorder="1" applyAlignment="1">
      <alignment horizontal="left" vertical="center"/>
    </xf>
    <xf numFmtId="0" fontId="3" fillId="0" borderId="63" xfId="0" applyFont="1" applyBorder="1" applyAlignment="1">
      <alignment horizontal="left" vertical="center" wrapText="1"/>
    </xf>
    <xf numFmtId="0" fontId="7" fillId="0" borderId="63" xfId="0" applyFont="1" applyBorder="1" applyAlignment="1">
      <alignment horizontal="left" vertical="center" wrapText="1"/>
    </xf>
    <xf numFmtId="0" fontId="6" fillId="0" borderId="63" xfId="0" applyFont="1" applyBorder="1" applyAlignment="1">
      <alignment horizontal="left" vertical="center"/>
    </xf>
    <xf numFmtId="0" fontId="3" fillId="0" borderId="63" xfId="0" applyFont="1" applyBorder="1"/>
    <xf numFmtId="0" fontId="8" fillId="5" borderId="71" xfId="0" applyFont="1" applyFill="1" applyBorder="1" applyAlignment="1">
      <alignment vertical="center"/>
    </xf>
    <xf numFmtId="0" fontId="8" fillId="5" borderId="72" xfId="0" applyFont="1" applyFill="1" applyBorder="1" applyAlignment="1">
      <alignment horizontal="center" wrapText="1"/>
    </xf>
    <xf numFmtId="0" fontId="7" fillId="0" borderId="63" xfId="0" applyFont="1" applyBorder="1" applyAlignment="1">
      <alignment horizontal="left"/>
    </xf>
    <xf numFmtId="164" fontId="3" fillId="4" borderId="73" xfId="0" applyNumberFormat="1" applyFont="1" applyFill="1" applyBorder="1" applyAlignment="1" applyProtection="1">
      <alignment vertical="center"/>
      <protection locked="0"/>
    </xf>
    <xf numFmtId="164" fontId="3" fillId="4" borderId="74" xfId="0" applyNumberFormat="1" applyFont="1" applyFill="1" applyBorder="1" applyAlignment="1" applyProtection="1">
      <alignment vertical="center"/>
      <protection locked="0"/>
    </xf>
    <xf numFmtId="0" fontId="15" fillId="0" borderId="63" xfId="0" applyFont="1" applyBorder="1" applyAlignment="1">
      <alignment horizontal="left"/>
    </xf>
    <xf numFmtId="164" fontId="5" fillId="0" borderId="69" xfId="0" applyNumberFormat="1" applyFont="1" applyBorder="1" applyAlignment="1">
      <alignment vertical="center"/>
    </xf>
    <xf numFmtId="164" fontId="3" fillId="4" borderId="76" xfId="0" applyNumberFormat="1" applyFont="1" applyFill="1" applyBorder="1" applyAlignment="1" applyProtection="1">
      <alignment vertical="center"/>
      <protection locked="0"/>
    </xf>
    <xf numFmtId="164" fontId="3" fillId="4" borderId="64" xfId="0" applyNumberFormat="1" applyFont="1" applyFill="1" applyBorder="1" applyAlignment="1" applyProtection="1">
      <alignment vertical="center"/>
      <protection locked="0"/>
    </xf>
    <xf numFmtId="164" fontId="3" fillId="0" borderId="69" xfId="0" applyNumberFormat="1" applyFont="1" applyBorder="1" applyAlignment="1">
      <alignment vertical="center"/>
    </xf>
    <xf numFmtId="0" fontId="7" fillId="0" borderId="63" xfId="0" applyFont="1" applyBorder="1" applyAlignment="1">
      <alignment horizontal="left" indent="1"/>
    </xf>
    <xf numFmtId="164" fontId="3" fillId="4" borderId="65" xfId="0" applyNumberFormat="1" applyFont="1" applyFill="1" applyBorder="1" applyAlignment="1" applyProtection="1">
      <alignment vertical="center"/>
      <protection locked="0"/>
    </xf>
    <xf numFmtId="164" fontId="3" fillId="4" borderId="67" xfId="0" applyNumberFormat="1" applyFont="1" applyFill="1" applyBorder="1" applyAlignment="1" applyProtection="1">
      <alignment vertical="center"/>
      <protection locked="0"/>
    </xf>
    <xf numFmtId="164" fontId="3" fillId="4" borderId="77" xfId="0" applyNumberFormat="1" applyFont="1" applyFill="1" applyBorder="1" applyAlignment="1" applyProtection="1">
      <alignment vertical="center"/>
      <protection locked="0"/>
    </xf>
    <xf numFmtId="0" fontId="23" fillId="0" borderId="63" xfId="0" quotePrefix="1" applyFont="1" applyBorder="1" applyAlignment="1">
      <alignment horizontal="left" wrapText="1" indent="1"/>
    </xf>
    <xf numFmtId="0" fontId="3" fillId="0" borderId="64" xfId="0" applyFont="1" applyBorder="1"/>
    <xf numFmtId="3" fontId="7" fillId="0" borderId="63" xfId="0" applyNumberFormat="1" applyFont="1" applyBorder="1" applyAlignment="1">
      <alignment horizontal="left" indent="1"/>
    </xf>
    <xf numFmtId="164" fontId="3" fillId="4" borderId="66" xfId="0" applyNumberFormat="1" applyFont="1" applyFill="1" applyBorder="1" applyAlignment="1" applyProtection="1">
      <alignment vertical="center"/>
      <protection locked="0"/>
    </xf>
    <xf numFmtId="3" fontId="15" fillId="0" borderId="63" xfId="0" applyNumberFormat="1" applyFont="1" applyBorder="1" applyAlignment="1">
      <alignment horizontal="left"/>
    </xf>
    <xf numFmtId="164" fontId="5" fillId="0" borderId="64" xfId="0" applyNumberFormat="1" applyFont="1" applyBorder="1" applyAlignment="1">
      <alignment vertical="center"/>
    </xf>
    <xf numFmtId="164" fontId="3" fillId="0" borderId="64" xfId="0" applyNumberFormat="1" applyFont="1" applyBorder="1" applyAlignment="1">
      <alignment vertical="center"/>
    </xf>
    <xf numFmtId="3" fontId="3" fillId="0" borderId="63" xfId="0" applyNumberFormat="1" applyFont="1" applyBorder="1" applyAlignment="1">
      <alignment horizontal="left" vertical="center" wrapText="1" indent="1"/>
    </xf>
    <xf numFmtId="3" fontId="3" fillId="0" borderId="63" xfId="0" applyNumberFormat="1" applyFont="1" applyBorder="1" applyAlignment="1">
      <alignment horizontal="left" vertical="center" indent="1"/>
    </xf>
    <xf numFmtId="0" fontId="3" fillId="0" borderId="63" xfId="0" applyFont="1" applyBorder="1" applyAlignment="1">
      <alignment horizontal="left" vertical="center" indent="1"/>
    </xf>
    <xf numFmtId="164" fontId="3" fillId="4" borderId="78" xfId="0" applyNumberFormat="1" applyFont="1" applyFill="1" applyBorder="1" applyAlignment="1" applyProtection="1">
      <alignment vertical="center"/>
      <protection locked="0"/>
    </xf>
    <xf numFmtId="0" fontId="15" fillId="6" borderId="63" xfId="0" applyFont="1" applyFill="1" applyBorder="1" applyAlignment="1">
      <alignment horizontal="left"/>
    </xf>
    <xf numFmtId="0" fontId="7" fillId="6" borderId="63" xfId="0" applyFont="1" applyFill="1" applyBorder="1" applyAlignment="1">
      <alignment horizontal="left"/>
    </xf>
    <xf numFmtId="0" fontId="3" fillId="6" borderId="63" xfId="0" applyFont="1" applyFill="1" applyBorder="1" applyAlignment="1">
      <alignment horizontal="left" wrapText="1" indent="1"/>
    </xf>
    <xf numFmtId="0" fontId="3" fillId="6" borderId="63" xfId="0" quotePrefix="1" applyFont="1" applyFill="1" applyBorder="1" applyAlignment="1">
      <alignment horizontal="left" wrapText="1" indent="2"/>
    </xf>
    <xf numFmtId="164" fontId="3" fillId="4" borderId="79" xfId="0" applyNumberFormat="1" applyFont="1" applyFill="1" applyBorder="1" applyAlignment="1" applyProtection="1">
      <alignment vertical="center"/>
      <protection locked="0"/>
    </xf>
    <xf numFmtId="0" fontId="7" fillId="0" borderId="63" xfId="0" quotePrefix="1" applyFont="1" applyBorder="1" applyAlignment="1">
      <alignment horizontal="left" indent="2"/>
    </xf>
    <xf numFmtId="3" fontId="5" fillId="0" borderId="64" xfId="0" applyNumberFormat="1" applyFont="1" applyBorder="1" applyAlignment="1">
      <alignment vertical="center"/>
    </xf>
    <xf numFmtId="164" fontId="5" fillId="0" borderId="64" xfId="0" applyNumberFormat="1" applyFont="1" applyBorder="1" applyAlignment="1">
      <alignment horizontal="right" vertical="center"/>
    </xf>
    <xf numFmtId="0" fontId="31" fillId="0" borderId="63" xfId="0" applyFont="1" applyBorder="1"/>
    <xf numFmtId="0" fontId="3" fillId="4" borderId="77" xfId="0" applyFont="1" applyFill="1" applyBorder="1" applyProtection="1">
      <protection locked="0"/>
    </xf>
    <xf numFmtId="0" fontId="7" fillId="0" borderId="63" xfId="0" applyFont="1" applyBorder="1" applyAlignment="1">
      <alignment horizontal="left" wrapText="1"/>
    </xf>
    <xf numFmtId="0" fontId="31" fillId="0" borderId="63" xfId="0" applyFont="1" applyBorder="1" applyAlignment="1">
      <alignment horizontal="left" wrapText="1"/>
    </xf>
    <xf numFmtId="0" fontId="7" fillId="0" borderId="63" xfId="0" applyFont="1" applyBorder="1"/>
    <xf numFmtId="0" fontId="12" fillId="0" borderId="63" xfId="0" applyFont="1" applyBorder="1" applyAlignment="1">
      <alignment horizontal="left" wrapText="1" indent="1"/>
    </xf>
    <xf numFmtId="164" fontId="3" fillId="4" borderId="80" xfId="0" applyNumberFormat="1" applyFont="1" applyFill="1" applyBorder="1" applyAlignment="1" applyProtection="1">
      <alignment vertical="center"/>
      <protection locked="0"/>
    </xf>
    <xf numFmtId="0" fontId="12" fillId="0" borderId="63" xfId="0" applyFont="1" applyBorder="1" applyAlignment="1">
      <alignment horizontal="left" wrapText="1" indent="3"/>
    </xf>
    <xf numFmtId="0" fontId="3" fillId="7" borderId="82" xfId="0" applyFont="1" applyFill="1" applyBorder="1"/>
    <xf numFmtId="0" fontId="3" fillId="0" borderId="63" xfId="0" applyFont="1" applyBorder="1" applyAlignment="1">
      <alignment vertical="center"/>
    </xf>
    <xf numFmtId="0" fontId="3" fillId="0" borderId="63" xfId="0" applyFont="1" applyBorder="1" applyAlignment="1">
      <alignment horizontal="left" vertical="top" wrapText="1"/>
    </xf>
    <xf numFmtId="0" fontId="7" fillId="0" borderId="64" xfId="0" applyFont="1" applyBorder="1"/>
    <xf numFmtId="0" fontId="3" fillId="0" borderId="63" xfId="0" applyFont="1" applyBorder="1" applyAlignment="1">
      <alignment wrapText="1"/>
    </xf>
    <xf numFmtId="0" fontId="3" fillId="0" borderId="63" xfId="0" applyFont="1" applyBorder="1" applyAlignment="1">
      <alignment vertical="center" wrapText="1"/>
    </xf>
    <xf numFmtId="0" fontId="3" fillId="0" borderId="83" xfId="0" applyFont="1" applyBorder="1"/>
    <xf numFmtId="0" fontId="3" fillId="0" borderId="84" xfId="0" applyFont="1" applyBorder="1"/>
    <xf numFmtId="0" fontId="3" fillId="0" borderId="85" xfId="0" applyFont="1" applyBorder="1"/>
    <xf numFmtId="0" fontId="8" fillId="5" borderId="2" xfId="0" applyFont="1" applyFill="1" applyBorder="1" applyAlignment="1">
      <alignment horizontal="center" vertical="center" wrapText="1"/>
    </xf>
    <xf numFmtId="0" fontId="8" fillId="5" borderId="72" xfId="0" applyFont="1" applyFill="1" applyBorder="1" applyAlignment="1">
      <alignment horizontal="center" vertical="center" wrapText="1"/>
    </xf>
    <xf numFmtId="0" fontId="0" fillId="7" borderId="60" xfId="0" applyFill="1" applyBorder="1"/>
    <xf numFmtId="0" fontId="28" fillId="7" borderId="86" xfId="0" applyFont="1" applyFill="1" applyBorder="1"/>
    <xf numFmtId="0" fontId="23" fillId="7" borderId="61" xfId="0" applyFont="1" applyFill="1" applyBorder="1"/>
    <xf numFmtId="0" fontId="23" fillId="7" borderId="87" xfId="0" applyFont="1" applyFill="1" applyBorder="1"/>
    <xf numFmtId="0" fontId="0" fillId="7" borderId="88" xfId="0" applyFill="1" applyBorder="1"/>
    <xf numFmtId="0" fontId="23" fillId="7" borderId="86" xfId="0" applyFont="1" applyFill="1" applyBorder="1"/>
    <xf numFmtId="0" fontId="0" fillId="7" borderId="63" xfId="0" applyFill="1" applyBorder="1"/>
    <xf numFmtId="0" fontId="23" fillId="7" borderId="64" xfId="0" applyFont="1" applyFill="1" applyBorder="1"/>
    <xf numFmtId="0" fontId="23" fillId="7" borderId="64" xfId="0" applyFont="1" applyFill="1" applyBorder="1" applyAlignment="1">
      <alignment horizontal="center"/>
    </xf>
    <xf numFmtId="0" fontId="0" fillId="7" borderId="89" xfId="0" applyFill="1" applyBorder="1"/>
    <xf numFmtId="0" fontId="24" fillId="7" borderId="64" xfId="0" applyFont="1" applyFill="1" applyBorder="1" applyAlignment="1">
      <alignment horizontal="center"/>
    </xf>
    <xf numFmtId="0" fontId="23" fillId="7" borderId="64" xfId="0" applyFont="1" applyFill="1" applyBorder="1" applyAlignment="1">
      <alignment horizontal="left" vertical="top"/>
    </xf>
    <xf numFmtId="0" fontId="23" fillId="7" borderId="90" xfId="0" applyFont="1" applyFill="1" applyBorder="1" applyAlignment="1">
      <alignment horizontal="center" vertical="center" wrapText="1"/>
    </xf>
    <xf numFmtId="0" fontId="23" fillId="7" borderId="90" xfId="0" applyFont="1" applyFill="1" applyBorder="1"/>
    <xf numFmtId="0" fontId="24" fillId="7" borderId="64" xfId="0" applyFont="1" applyFill="1" applyBorder="1" applyAlignment="1">
      <alignment horizontal="left"/>
    </xf>
    <xf numFmtId="0" fontId="23" fillId="7" borderId="64" xfId="0" applyFont="1" applyFill="1" applyBorder="1" applyAlignment="1">
      <alignment horizontal="left"/>
    </xf>
    <xf numFmtId="0" fontId="0" fillId="7" borderId="83" xfId="0" applyFill="1" applyBorder="1"/>
    <xf numFmtId="0" fontId="23" fillId="7" borderId="92" xfId="0" applyFont="1" applyFill="1" applyBorder="1"/>
    <xf numFmtId="0" fontId="23" fillId="7" borderId="93" xfId="0" applyFont="1" applyFill="1" applyBorder="1"/>
    <xf numFmtId="0" fontId="0" fillId="7" borderId="93" xfId="0" applyFill="1" applyBorder="1"/>
    <xf numFmtId="0" fontId="23" fillId="7" borderId="84" xfId="0" applyFont="1" applyFill="1" applyBorder="1"/>
    <xf numFmtId="0" fontId="23" fillId="7" borderId="85" xfId="0" applyFont="1" applyFill="1" applyBorder="1"/>
    <xf numFmtId="0" fontId="23" fillId="7" borderId="94" xfId="0" applyFont="1" applyFill="1" applyBorder="1"/>
    <xf numFmtId="0" fontId="3" fillId="0" borderId="81" xfId="0" applyFont="1" applyBorder="1" applyAlignment="1">
      <alignment vertical="center"/>
    </xf>
    <xf numFmtId="0" fontId="23" fillId="7" borderId="95" xfId="0" applyFont="1" applyFill="1" applyBorder="1"/>
    <xf numFmtId="0" fontId="7" fillId="0" borderId="63" xfId="0" applyFont="1" applyBorder="1" applyAlignment="1">
      <alignment horizontal="left" indent="5"/>
    </xf>
    <xf numFmtId="14" fontId="8" fillId="5" borderId="2" xfId="0" applyNumberFormat="1" applyFont="1" applyFill="1" applyBorder="1" applyAlignment="1">
      <alignment horizontal="center" vertical="center" wrapText="1"/>
    </xf>
    <xf numFmtId="14" fontId="8" fillId="5" borderId="72" xfId="0" applyNumberFormat="1" applyFont="1" applyFill="1" applyBorder="1" applyAlignment="1">
      <alignment horizontal="center" vertical="center" wrapText="1"/>
    </xf>
    <xf numFmtId="164" fontId="3" fillId="4" borderId="5" xfId="0" applyNumberFormat="1" applyFont="1" applyFill="1" applyBorder="1" applyAlignment="1" applyProtection="1">
      <alignment horizontal="right" vertical="center"/>
      <protection locked="0"/>
    </xf>
    <xf numFmtId="0" fontId="23" fillId="9" borderId="14" xfId="0" applyFont="1" applyFill="1" applyBorder="1" applyAlignment="1">
      <alignment horizontal="center" vertical="center" wrapText="1"/>
    </xf>
    <xf numFmtId="0" fontId="23" fillId="9" borderId="23" xfId="0" applyFont="1" applyFill="1" applyBorder="1" applyAlignment="1">
      <alignment horizontal="center" vertical="center" wrapText="1"/>
    </xf>
    <xf numFmtId="0" fontId="23" fillId="9" borderId="15" xfId="0" applyFont="1" applyFill="1" applyBorder="1" applyAlignment="1">
      <alignment horizontal="center" vertical="center" wrapText="1"/>
    </xf>
    <xf numFmtId="0" fontId="23" fillId="7" borderId="0" xfId="0" applyFont="1" applyFill="1" applyAlignment="1">
      <alignment horizontal="center"/>
    </xf>
    <xf numFmtId="0" fontId="23" fillId="7" borderId="0" xfId="0" applyFont="1" applyFill="1" applyAlignment="1">
      <alignment horizontal="left" vertical="top"/>
    </xf>
    <xf numFmtId="0" fontId="23" fillId="7" borderId="95" xfId="0" applyFont="1" applyFill="1" applyBorder="1" applyAlignment="1">
      <alignment horizontal="center" vertical="center" wrapText="1"/>
    </xf>
    <xf numFmtId="0" fontId="0" fillId="7" borderId="97" xfId="0" applyFill="1" applyBorder="1"/>
    <xf numFmtId="0" fontId="0" fillId="7" borderId="96" xfId="0" applyFill="1" applyBorder="1"/>
    <xf numFmtId="0" fontId="0" fillId="7" borderId="98" xfId="0" applyFill="1" applyBorder="1"/>
    <xf numFmtId="0" fontId="23" fillId="0" borderId="23" xfId="0" applyFont="1" applyBorder="1" applyAlignment="1" applyProtection="1">
      <alignment vertical="center" wrapText="1"/>
      <protection locked="0"/>
    </xf>
    <xf numFmtId="0" fontId="23" fillId="0" borderId="59" xfId="0" applyFont="1" applyBorder="1" applyAlignment="1" applyProtection="1">
      <alignment vertical="center" wrapText="1"/>
      <protection locked="0"/>
    </xf>
    <xf numFmtId="164" fontId="23" fillId="0" borderId="14" xfId="0" applyNumberFormat="1" applyFont="1" applyBorder="1" applyAlignment="1" applyProtection="1">
      <alignment vertical="center" wrapText="1"/>
      <protection locked="0"/>
    </xf>
    <xf numFmtId="164" fontId="23" fillId="0" borderId="15" xfId="0" applyNumberFormat="1" applyFont="1" applyBorder="1" applyAlignment="1" applyProtection="1">
      <alignment vertical="center" wrapText="1"/>
      <protection locked="0"/>
    </xf>
    <xf numFmtId="0" fontId="23" fillId="0" borderId="14" xfId="0" applyFont="1" applyBorder="1" applyAlignment="1" applyProtection="1">
      <alignment vertical="center" wrapText="1"/>
      <protection locked="0"/>
    </xf>
    <xf numFmtId="0" fontId="23" fillId="0" borderId="15" xfId="0" applyFont="1" applyBorder="1" applyAlignment="1" applyProtection="1">
      <alignment vertical="center" wrapText="1"/>
      <protection locked="0"/>
    </xf>
    <xf numFmtId="0" fontId="39" fillId="0" borderId="60" xfId="0" applyFont="1" applyBorder="1" applyAlignment="1">
      <alignment wrapText="1"/>
    </xf>
    <xf numFmtId="0" fontId="39" fillId="0" borderId="61" xfId="0" applyFont="1" applyBorder="1" applyAlignment="1">
      <alignment wrapText="1"/>
    </xf>
    <xf numFmtId="0" fontId="39" fillId="0" borderId="63" xfId="0" applyFont="1" applyBorder="1" applyAlignment="1">
      <alignment wrapText="1"/>
    </xf>
    <xf numFmtId="0" fontId="39" fillId="0" borderId="0" xfId="0" applyFont="1" applyAlignment="1">
      <alignment wrapText="1"/>
    </xf>
    <xf numFmtId="0" fontId="36" fillId="0" borderId="63" xfId="0" applyFont="1" applyBorder="1" applyAlignment="1">
      <alignment horizontal="center" wrapText="1"/>
    </xf>
    <xf numFmtId="0" fontId="36" fillId="0" borderId="0" xfId="0" applyFont="1" applyAlignment="1">
      <alignment horizontal="center" wrapText="1"/>
    </xf>
    <xf numFmtId="0" fontId="36" fillId="0" borderId="64" xfId="0" applyFont="1" applyBorder="1" applyAlignment="1">
      <alignment horizontal="center" wrapText="1"/>
    </xf>
    <xf numFmtId="0" fontId="3" fillId="4" borderId="66" xfId="0" applyFont="1" applyFill="1" applyBorder="1" applyAlignment="1">
      <alignment horizontal="right" vertical="center"/>
    </xf>
    <xf numFmtId="10" fontId="3" fillId="0" borderId="69" xfId="1" applyNumberFormat="1" applyFont="1" applyBorder="1" applyAlignment="1">
      <alignment vertical="center"/>
    </xf>
    <xf numFmtId="164" fontId="3" fillId="4" borderId="68" xfId="0" applyNumberFormat="1" applyFont="1" applyFill="1" applyBorder="1" applyAlignment="1" applyProtection="1">
      <alignment vertical="center"/>
      <protection locked="0"/>
    </xf>
    <xf numFmtId="164" fontId="3" fillId="4" borderId="99" xfId="0" applyNumberFormat="1" applyFont="1" applyFill="1" applyBorder="1" applyAlignment="1" applyProtection="1">
      <alignment vertical="center"/>
      <protection locked="0"/>
    </xf>
    <xf numFmtId="164" fontId="3" fillId="4" borderId="100" xfId="0" applyNumberFormat="1" applyFont="1" applyFill="1" applyBorder="1" applyAlignment="1" applyProtection="1">
      <alignment vertical="center"/>
      <protection locked="0"/>
    </xf>
    <xf numFmtId="164" fontId="3" fillId="4" borderId="69" xfId="0" applyNumberFormat="1" applyFont="1" applyFill="1" applyBorder="1" applyAlignment="1" applyProtection="1">
      <alignment vertical="center"/>
      <protection locked="0"/>
    </xf>
    <xf numFmtId="0" fontId="15" fillId="0" borderId="63" xfId="0" quotePrefix="1" applyFont="1" applyBorder="1" applyAlignment="1">
      <alignment horizontal="left"/>
    </xf>
    <xf numFmtId="0" fontId="15" fillId="0" borderId="101" xfId="0" applyFont="1" applyBorder="1" applyAlignment="1">
      <alignment horizontal="left"/>
    </xf>
    <xf numFmtId="0" fontId="7" fillId="0" borderId="101" xfId="0" applyFont="1" applyBorder="1" applyAlignment="1">
      <alignment horizontal="left"/>
    </xf>
    <xf numFmtId="0" fontId="7" fillId="0" borderId="102" xfId="0" applyFont="1" applyBorder="1" applyAlignment="1">
      <alignment horizontal="left"/>
    </xf>
    <xf numFmtId="0" fontId="8" fillId="5" borderId="104" xfId="0" applyFont="1" applyFill="1" applyBorder="1" applyAlignment="1">
      <alignment vertical="center"/>
    </xf>
    <xf numFmtId="0" fontId="5" fillId="0" borderId="63" xfId="0" applyFont="1" applyBorder="1" applyAlignment="1">
      <alignment horizontal="left"/>
    </xf>
    <xf numFmtId="164" fontId="5" fillId="0" borderId="0" xfId="0" applyNumberFormat="1" applyFont="1" applyAlignment="1">
      <alignment horizontal="left" vertical="center"/>
    </xf>
    <xf numFmtId="164" fontId="5" fillId="0" borderId="64" xfId="0" applyNumberFormat="1" applyFont="1" applyBorder="1" applyAlignment="1">
      <alignment horizontal="left" vertical="center"/>
    </xf>
    <xf numFmtId="0" fontId="3" fillId="6" borderId="63" xfId="0" quotePrefix="1" applyFont="1" applyFill="1" applyBorder="1" applyAlignment="1">
      <alignment horizontal="left" wrapText="1"/>
    </xf>
    <xf numFmtId="0" fontId="3" fillId="0" borderId="64" xfId="0" applyFont="1" applyBorder="1" applyAlignment="1">
      <alignment vertical="center"/>
    </xf>
    <xf numFmtId="0" fontId="14" fillId="0" borderId="63" xfId="0" applyFont="1" applyBorder="1" applyAlignment="1">
      <alignment horizontal="left" wrapText="1" indent="2"/>
    </xf>
    <xf numFmtId="0" fontId="40" fillId="7" borderId="102" xfId="0" applyFont="1" applyFill="1" applyBorder="1" applyAlignment="1">
      <alignment horizontal="left" wrapText="1" indent="2"/>
    </xf>
    <xf numFmtId="0" fontId="9" fillId="0" borderId="63" xfId="0" applyFont="1" applyBorder="1" applyAlignment="1">
      <alignment horizontal="left" wrapText="1" indent="2"/>
    </xf>
    <xf numFmtId="0" fontId="3" fillId="0" borderId="71" xfId="0" applyFont="1" applyBorder="1" applyAlignment="1">
      <alignment vertical="center"/>
    </xf>
    <xf numFmtId="0" fontId="3" fillId="0" borderId="72" xfId="0" applyFont="1" applyBorder="1"/>
    <xf numFmtId="164" fontId="3" fillId="4" borderId="105" xfId="0" applyNumberFormat="1" applyFont="1" applyFill="1" applyBorder="1" applyAlignment="1" applyProtection="1">
      <alignment vertical="center"/>
      <protection locked="0"/>
    </xf>
    <xf numFmtId="0" fontId="3" fillId="4" borderId="116" xfId="1" applyNumberFormat="1" applyFont="1" applyFill="1" applyBorder="1" applyAlignment="1" applyProtection="1">
      <alignment vertical="center"/>
      <protection locked="0"/>
    </xf>
    <xf numFmtId="0" fontId="43" fillId="7" borderId="0" xfId="0" applyFont="1" applyFill="1"/>
    <xf numFmtId="0" fontId="41" fillId="0" borderId="0" xfId="0" applyFont="1" applyAlignment="1">
      <alignment horizontal="left"/>
    </xf>
    <xf numFmtId="0" fontId="41" fillId="0" borderId="0" xfId="0" applyFont="1"/>
    <xf numFmtId="0" fontId="41" fillId="0" borderId="0" xfId="0" applyFont="1" applyAlignment="1">
      <alignment horizontal="center"/>
    </xf>
    <xf numFmtId="0" fontId="41" fillId="0" borderId="14" xfId="0" applyFont="1" applyBorder="1"/>
    <xf numFmtId="166" fontId="3" fillId="4" borderId="117" xfId="1" applyNumberFormat="1" applyFont="1" applyFill="1" applyBorder="1" applyAlignment="1" applyProtection="1">
      <alignment vertical="center"/>
      <protection locked="0"/>
    </xf>
    <xf numFmtId="164" fontId="15" fillId="0" borderId="0" xfId="3" applyNumberFormat="1" applyFont="1"/>
    <xf numFmtId="166" fontId="3" fillId="4" borderId="116" xfId="1" applyNumberFormat="1" applyFont="1" applyFill="1" applyBorder="1" applyAlignment="1" applyProtection="1">
      <alignment vertical="center"/>
      <protection locked="0"/>
    </xf>
    <xf numFmtId="166" fontId="3" fillId="0" borderId="117" xfId="1" applyNumberFormat="1" applyFont="1" applyFill="1" applyBorder="1" applyAlignment="1" applyProtection="1">
      <alignment vertical="center"/>
    </xf>
    <xf numFmtId="0" fontId="3" fillId="0" borderId="117" xfId="1" applyNumberFormat="1" applyFont="1" applyFill="1" applyBorder="1" applyAlignment="1" applyProtection="1">
      <alignment vertical="center"/>
    </xf>
    <xf numFmtId="0" fontId="3" fillId="0" borderId="116" xfId="1" applyNumberFormat="1" applyFont="1" applyFill="1" applyBorder="1" applyAlignment="1" applyProtection="1">
      <alignment vertical="center"/>
    </xf>
    <xf numFmtId="0" fontId="3" fillId="0" borderId="0" xfId="1" applyNumberFormat="1" applyFont="1" applyFill="1" applyBorder="1" applyAlignment="1" applyProtection="1">
      <alignment vertical="center"/>
    </xf>
    <xf numFmtId="0" fontId="45" fillId="3" borderId="0" xfId="0" applyFont="1" applyFill="1"/>
    <xf numFmtId="0" fontId="45" fillId="0" borderId="0" xfId="0" applyFont="1"/>
    <xf numFmtId="0" fontId="7" fillId="3" borderId="0" xfId="0" applyFont="1" applyFill="1"/>
    <xf numFmtId="0" fontId="7" fillId="0" borderId="111" xfId="0" applyFont="1" applyBorder="1"/>
    <xf numFmtId="0" fontId="7" fillId="7" borderId="0" xfId="0" applyFont="1" applyFill="1"/>
    <xf numFmtId="0" fontId="7" fillId="0" borderId="16" xfId="0" applyFont="1" applyBorder="1" applyAlignment="1">
      <alignment horizontal="left" vertical="top"/>
    </xf>
    <xf numFmtId="0" fontId="7" fillId="0" borderId="118" xfId="0" applyFont="1" applyBorder="1" applyAlignment="1">
      <alignment horizontal="left" vertical="top"/>
    </xf>
    <xf numFmtId="0" fontId="6" fillId="7" borderId="29" xfId="0" applyFont="1" applyFill="1" applyBorder="1" applyAlignment="1">
      <alignment horizontal="left" vertical="top"/>
    </xf>
    <xf numFmtId="0" fontId="6" fillId="7" borderId="29" xfId="0" applyFont="1" applyFill="1" applyBorder="1" applyAlignment="1" applyProtection="1">
      <alignment horizontal="center"/>
      <protection locked="0"/>
    </xf>
    <xf numFmtId="0" fontId="3" fillId="7" borderId="29" xfId="0" applyFont="1" applyFill="1" applyBorder="1" applyAlignment="1">
      <alignment horizontal="left" vertical="top"/>
    </xf>
    <xf numFmtId="0" fontId="15" fillId="0" borderId="37" xfId="0" applyFont="1" applyBorder="1"/>
    <xf numFmtId="0" fontId="7" fillId="0" borderId="37" xfId="0" applyFont="1" applyBorder="1"/>
    <xf numFmtId="0" fontId="8" fillId="10" borderId="16" xfId="0" applyFont="1" applyFill="1" applyBorder="1" applyAlignment="1">
      <alignment horizontal="center" vertical="center" wrapText="1"/>
    </xf>
    <xf numFmtId="0" fontId="15" fillId="0" borderId="0" xfId="0" applyFont="1"/>
    <xf numFmtId="0" fontId="5" fillId="0" borderId="116" xfId="1" applyNumberFormat="1" applyFont="1" applyFill="1" applyBorder="1" applyAlignment="1" applyProtection="1">
      <alignment vertical="center"/>
    </xf>
    <xf numFmtId="166" fontId="5" fillId="0" borderId="117" xfId="1" applyNumberFormat="1" applyFont="1" applyFill="1" applyBorder="1" applyAlignment="1" applyProtection="1">
      <alignment vertical="center"/>
    </xf>
    <xf numFmtId="164" fontId="15" fillId="0" borderId="133" xfId="3" applyNumberFormat="1" applyFont="1" applyBorder="1"/>
    <xf numFmtId="166" fontId="5" fillId="4" borderId="116" xfId="1" applyNumberFormat="1" applyFont="1" applyFill="1" applyBorder="1" applyAlignment="1" applyProtection="1">
      <alignment vertical="center"/>
      <protection locked="0"/>
    </xf>
    <xf numFmtId="0" fontId="6" fillId="0" borderId="0" xfId="0" applyFont="1" applyAlignment="1">
      <alignment horizontal="center"/>
    </xf>
    <xf numFmtId="164" fontId="7" fillId="0" borderId="0" xfId="3" applyNumberFormat="1" applyFont="1" applyAlignment="1">
      <alignment horizontal="right"/>
    </xf>
    <xf numFmtId="0" fontId="6" fillId="10" borderId="125" xfId="0" applyFont="1" applyFill="1" applyBorder="1" applyAlignment="1">
      <alignment vertical="center"/>
    </xf>
    <xf numFmtId="0" fontId="6" fillId="10" borderId="0" xfId="0" applyFont="1" applyFill="1" applyAlignment="1">
      <alignment vertical="center"/>
    </xf>
    <xf numFmtId="0" fontId="6" fillId="10" borderId="126" xfId="0" applyFont="1" applyFill="1" applyBorder="1" applyAlignment="1">
      <alignment vertical="center"/>
    </xf>
    <xf numFmtId="0" fontId="7" fillId="0" borderId="125" xfId="0" applyFont="1" applyBorder="1"/>
    <xf numFmtId="0" fontId="7" fillId="0" borderId="128" xfId="0" applyFont="1" applyBorder="1"/>
    <xf numFmtId="0" fontId="7" fillId="0" borderId="129" xfId="0" applyFont="1" applyBorder="1"/>
    <xf numFmtId="0" fontId="5" fillId="0" borderId="0" xfId="3" applyFont="1" applyAlignment="1">
      <alignment vertical="center" wrapText="1"/>
    </xf>
    <xf numFmtId="0" fontId="41" fillId="7" borderId="0" xfId="0" applyFont="1" applyFill="1"/>
    <xf numFmtId="0" fontId="42" fillId="7" borderId="0" xfId="0" applyFont="1" applyFill="1" applyAlignment="1">
      <alignment vertical="top" wrapText="1"/>
    </xf>
    <xf numFmtId="0" fontId="42" fillId="7" borderId="64" xfId="0" applyFont="1" applyFill="1" applyBorder="1" applyAlignment="1">
      <alignment vertical="center" wrapText="1"/>
    </xf>
    <xf numFmtId="0" fontId="31" fillId="0" borderId="20" xfId="3" applyFont="1" applyBorder="1" applyAlignment="1">
      <alignment vertical="center" wrapText="1"/>
    </xf>
    <xf numFmtId="0" fontId="31" fillId="0" borderId="0" xfId="3" applyFont="1" applyAlignment="1">
      <alignment vertical="center" wrapText="1"/>
    </xf>
    <xf numFmtId="0" fontId="29" fillId="0" borderId="20" xfId="3" applyFont="1" applyBorder="1" applyAlignment="1">
      <alignment vertical="center"/>
    </xf>
    <xf numFmtId="0" fontId="26" fillId="0" borderId="125" xfId="0" applyFont="1" applyBorder="1"/>
    <xf numFmtId="164" fontId="12" fillId="4" borderId="35" xfId="0" applyNumberFormat="1" applyFont="1" applyFill="1" applyBorder="1" applyAlignment="1" applyProtection="1">
      <alignment vertical="center"/>
      <protection locked="0"/>
    </xf>
    <xf numFmtId="164" fontId="12" fillId="4" borderId="75" xfId="0" applyNumberFormat="1" applyFont="1" applyFill="1" applyBorder="1" applyAlignment="1" applyProtection="1">
      <alignment vertical="center"/>
      <protection locked="0"/>
    </xf>
    <xf numFmtId="0" fontId="14" fillId="7" borderId="29" xfId="0" applyFont="1" applyFill="1" applyBorder="1" applyAlignment="1">
      <alignment horizontal="left" vertical="top"/>
    </xf>
    <xf numFmtId="164" fontId="3" fillId="4" borderId="106" xfId="0" applyNumberFormat="1" applyFont="1" applyFill="1" applyBorder="1" applyAlignment="1" applyProtection="1">
      <alignment vertical="center"/>
      <protection locked="0"/>
    </xf>
    <xf numFmtId="0" fontId="54" fillId="0" borderId="0" xfId="0" applyFont="1"/>
    <xf numFmtId="0" fontId="54" fillId="0" borderId="0" xfId="0" applyFont="1" applyAlignment="1">
      <alignment horizontal="center"/>
    </xf>
    <xf numFmtId="10" fontId="54" fillId="0" borderId="0" xfId="1" applyNumberFormat="1" applyFont="1" applyFill="1" applyBorder="1" applyAlignment="1">
      <alignment horizontal="center" vertical="center"/>
    </xf>
    <xf numFmtId="0" fontId="54" fillId="0" borderId="0" xfId="0" applyFont="1" applyAlignment="1">
      <alignment horizontal="left"/>
    </xf>
    <xf numFmtId="0" fontId="54" fillId="0" borderId="0" xfId="0" applyFont="1" applyAlignment="1">
      <alignment vertical="center"/>
    </xf>
    <xf numFmtId="0" fontId="54" fillId="0" borderId="0" xfId="0" applyFont="1" applyAlignment="1">
      <alignment horizontal="center" vertical="center"/>
    </xf>
    <xf numFmtId="0" fontId="55" fillId="0" borderId="0" xfId="0" applyFont="1"/>
    <xf numFmtId="0" fontId="55" fillId="0" borderId="0" xfId="0" applyFont="1" applyAlignment="1">
      <alignment horizontal="center"/>
    </xf>
    <xf numFmtId="0" fontId="55" fillId="0" borderId="0" xfId="0" applyFont="1" applyAlignment="1">
      <alignment horizontal="left"/>
    </xf>
    <xf numFmtId="0" fontId="54" fillId="0" borderId="0" xfId="0" applyFont="1" applyAlignment="1">
      <alignment horizontal="center" wrapText="1"/>
    </xf>
    <xf numFmtId="10" fontId="54" fillId="0" borderId="0" xfId="1" applyNumberFormat="1" applyFont="1" applyFill="1" applyBorder="1" applyAlignment="1">
      <alignment horizontal="center"/>
    </xf>
    <xf numFmtId="10" fontId="54" fillId="0" borderId="0" xfId="0" applyNumberFormat="1" applyFont="1" applyAlignment="1">
      <alignment horizontal="center"/>
    </xf>
    <xf numFmtId="0" fontId="3" fillId="6" borderId="63" xfId="0" applyFont="1" applyFill="1" applyBorder="1" applyAlignment="1">
      <alignment horizontal="left" indent="1"/>
    </xf>
    <xf numFmtId="164" fontId="3" fillId="4" borderId="137" xfId="0" applyNumberFormat="1" applyFont="1" applyFill="1" applyBorder="1" applyAlignment="1" applyProtection="1">
      <alignment vertical="center"/>
      <protection locked="0"/>
    </xf>
    <xf numFmtId="164" fontId="3" fillId="4" borderId="138" xfId="0" applyNumberFormat="1" applyFont="1" applyFill="1" applyBorder="1" applyAlignment="1" applyProtection="1">
      <alignment vertical="center"/>
      <protection locked="0"/>
    </xf>
    <xf numFmtId="164" fontId="3" fillId="4" borderId="139" xfId="0" applyNumberFormat="1" applyFont="1" applyFill="1" applyBorder="1" applyAlignment="1" applyProtection="1">
      <alignment vertical="center"/>
      <protection locked="0"/>
    </xf>
    <xf numFmtId="0" fontId="3" fillId="0" borderId="63" xfId="0" quotePrefix="1" applyFont="1" applyBorder="1" applyAlignment="1">
      <alignment horizontal="left" vertical="center" indent="1"/>
    </xf>
    <xf numFmtId="164" fontId="5" fillId="0" borderId="67" xfId="0" applyNumberFormat="1" applyFont="1" applyBorder="1" applyAlignment="1">
      <alignment vertical="center"/>
    </xf>
    <xf numFmtId="164" fontId="5" fillId="0" borderId="65" xfId="0" applyNumberFormat="1" applyFont="1" applyBorder="1" applyAlignment="1">
      <alignment vertical="center"/>
    </xf>
    <xf numFmtId="0" fontId="15" fillId="0" borderId="63" xfId="0" applyFont="1" applyBorder="1" applyAlignment="1">
      <alignment horizontal="left" vertical="center"/>
    </xf>
    <xf numFmtId="0" fontId="12" fillId="0" borderId="63" xfId="0" applyFont="1" applyBorder="1" applyAlignment="1">
      <alignment wrapText="1"/>
    </xf>
    <xf numFmtId="0" fontId="38" fillId="0" borderId="63" xfId="0" quotePrefix="1" applyFont="1" applyBorder="1" applyAlignment="1">
      <alignment horizontal="left" indent="1"/>
    </xf>
    <xf numFmtId="164" fontId="3" fillId="4" borderId="147" xfId="0" applyNumberFormat="1" applyFont="1" applyFill="1" applyBorder="1" applyAlignment="1" applyProtection="1">
      <alignment vertical="center"/>
      <protection locked="0"/>
    </xf>
    <xf numFmtId="0" fontId="3" fillId="0" borderId="129" xfId="0" applyFont="1" applyBorder="1"/>
    <xf numFmtId="0" fontId="3" fillId="0" borderId="150" xfId="0" applyFont="1" applyBorder="1"/>
    <xf numFmtId="0" fontId="3" fillId="0" borderId="111" xfId="0" applyFont="1" applyBorder="1"/>
    <xf numFmtId="164" fontId="3" fillId="4" borderId="151" xfId="0" applyNumberFormat="1" applyFont="1" applyFill="1" applyBorder="1" applyAlignment="1" applyProtection="1">
      <alignment horizontal="right" vertical="center"/>
      <protection locked="0"/>
    </xf>
    <xf numFmtId="164" fontId="3" fillId="4" borderId="152" xfId="0" applyNumberFormat="1" applyFont="1" applyFill="1" applyBorder="1" applyAlignment="1" applyProtection="1">
      <alignment vertical="center"/>
      <protection locked="0"/>
    </xf>
    <xf numFmtId="164" fontId="3" fillId="4" borderId="132" xfId="0" applyNumberFormat="1" applyFont="1" applyFill="1" applyBorder="1" applyAlignment="1" applyProtection="1">
      <alignment vertical="center"/>
      <protection locked="0"/>
    </xf>
    <xf numFmtId="0" fontId="8" fillId="5" borderId="153" xfId="0" applyFont="1" applyFill="1" applyBorder="1" applyAlignment="1">
      <alignment horizontal="center" vertical="center" wrapText="1"/>
    </xf>
    <xf numFmtId="164" fontId="3" fillId="4" borderId="154" xfId="0" applyNumberFormat="1" applyFont="1" applyFill="1" applyBorder="1" applyAlignment="1" applyProtection="1">
      <alignment vertical="center"/>
      <protection locked="0"/>
    </xf>
    <xf numFmtId="164" fontId="3" fillId="4" borderId="155" xfId="0" applyNumberFormat="1" applyFont="1" applyFill="1" applyBorder="1" applyAlignment="1" applyProtection="1">
      <alignment vertical="center"/>
      <protection locked="0"/>
    </xf>
    <xf numFmtId="0" fontId="8" fillId="5" borderId="153" xfId="0" applyFont="1" applyFill="1" applyBorder="1" applyAlignment="1">
      <alignment horizontal="center" wrapText="1"/>
    </xf>
    <xf numFmtId="0" fontId="7" fillId="0" borderId="107" xfId="0" applyFont="1" applyBorder="1"/>
    <xf numFmtId="0" fontId="7" fillId="0" borderId="108" xfId="0" applyFont="1" applyBorder="1"/>
    <xf numFmtId="0" fontId="7" fillId="0" borderId="110" xfId="0" applyFont="1" applyBorder="1"/>
    <xf numFmtId="0" fontId="7" fillId="0" borderId="37" xfId="0" applyFont="1" applyBorder="1" applyAlignment="1">
      <alignment vertical="top"/>
    </xf>
    <xf numFmtId="14" fontId="7" fillId="0" borderId="0" xfId="0" applyNumberFormat="1" applyFont="1"/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8" fillId="8" borderId="107" xfId="0" applyFont="1" applyFill="1" applyBorder="1" applyAlignment="1">
      <alignment horizontal="left" vertical="center"/>
    </xf>
    <xf numFmtId="0" fontId="8" fillId="8" borderId="108" xfId="0" applyFont="1" applyFill="1" applyBorder="1"/>
    <xf numFmtId="0" fontId="6" fillId="8" borderId="108" xfId="0" applyFont="1" applyFill="1" applyBorder="1"/>
    <xf numFmtId="0" fontId="8" fillId="8" borderId="119" xfId="0" applyFont="1" applyFill="1" applyBorder="1" applyAlignment="1">
      <alignment horizontal="center" vertical="center" wrapText="1"/>
    </xf>
    <xf numFmtId="0" fontId="8" fillId="8" borderId="119" xfId="0" applyFont="1" applyFill="1" applyBorder="1" applyAlignment="1">
      <alignment horizontal="center" vertical="center"/>
    </xf>
    <xf numFmtId="0" fontId="6" fillId="8" borderId="121" xfId="0" applyFont="1" applyFill="1" applyBorder="1"/>
    <xf numFmtId="0" fontId="8" fillId="0" borderId="161" xfId="0" applyFont="1" applyBorder="1" applyAlignment="1">
      <alignment horizontal="left" vertical="center"/>
    </xf>
    <xf numFmtId="0" fontId="8" fillId="0" borderId="162" xfId="0" applyFont="1" applyBorder="1"/>
    <xf numFmtId="0" fontId="6" fillId="0" borderId="162" xfId="0" applyFont="1" applyBorder="1"/>
    <xf numFmtId="0" fontId="8" fillId="0" borderId="162" xfId="0" applyFont="1" applyBorder="1" applyAlignment="1">
      <alignment horizontal="center" vertical="center" wrapText="1"/>
    </xf>
    <xf numFmtId="0" fontId="8" fillId="0" borderId="162" xfId="0" applyFont="1" applyBorder="1" applyAlignment="1">
      <alignment horizontal="center" vertical="center"/>
    </xf>
    <xf numFmtId="0" fontId="6" fillId="0" borderId="163" xfId="0" applyFont="1" applyBorder="1"/>
    <xf numFmtId="0" fontId="7" fillId="0" borderId="136" xfId="0" applyFont="1" applyBorder="1"/>
    <xf numFmtId="0" fontId="7" fillId="0" borderId="135" xfId="0" quotePrefix="1" applyFont="1" applyBorder="1"/>
    <xf numFmtId="0" fontId="7" fillId="0" borderId="156" xfId="0" applyFont="1" applyBorder="1"/>
    <xf numFmtId="0" fontId="7" fillId="0" borderId="157" xfId="0" applyFont="1" applyBorder="1"/>
    <xf numFmtId="0" fontId="7" fillId="0" borderId="158" xfId="0" applyFont="1" applyBorder="1"/>
    <xf numFmtId="164" fontId="3" fillId="0" borderId="0" xfId="0" applyNumberFormat="1" applyFont="1" applyAlignment="1">
      <alignment horizontal="center" vertical="center"/>
    </xf>
    <xf numFmtId="164" fontId="3" fillId="0" borderId="12" xfId="0" applyNumberFormat="1" applyFont="1" applyBorder="1" applyAlignment="1">
      <alignment horizontal="center" vertical="center"/>
    </xf>
    <xf numFmtId="0" fontId="7" fillId="0" borderId="12" xfId="0" applyFont="1" applyBorder="1"/>
    <xf numFmtId="0" fontId="23" fillId="0" borderId="0" xfId="0" applyFont="1" applyAlignment="1">
      <alignment horizontal="left" vertical="center"/>
    </xf>
    <xf numFmtId="0" fontId="8" fillId="0" borderId="0" xfId="0" applyFont="1"/>
    <xf numFmtId="0" fontId="6" fillId="0" borderId="12" xfId="0" applyFont="1" applyBorder="1"/>
    <xf numFmtId="0" fontId="6" fillId="0" borderId="111" xfId="0" applyFont="1" applyBorder="1"/>
    <xf numFmtId="0" fontId="46" fillId="0" borderId="0" xfId="0" applyFont="1"/>
    <xf numFmtId="0" fontId="7" fillId="0" borderId="164" xfId="0" applyFont="1" applyBorder="1"/>
    <xf numFmtId="0" fontId="46" fillId="0" borderId="164" xfId="0" applyFont="1" applyBorder="1"/>
    <xf numFmtId="0" fontId="7" fillId="0" borderId="166" xfId="0" applyFont="1" applyBorder="1"/>
    <xf numFmtId="0" fontId="7" fillId="0" borderId="165" xfId="0" applyFont="1" applyBorder="1"/>
    <xf numFmtId="0" fontId="46" fillId="0" borderId="157" xfId="0" applyFont="1" applyBorder="1"/>
    <xf numFmtId="0" fontId="7" fillId="0" borderId="159" xfId="0" applyFont="1" applyBorder="1"/>
    <xf numFmtId="164" fontId="3" fillId="0" borderId="157" xfId="0" applyNumberFormat="1" applyFont="1" applyBorder="1" applyAlignment="1">
      <alignment horizontal="center" vertical="center"/>
    </xf>
    <xf numFmtId="164" fontId="3" fillId="0" borderId="159" xfId="0" applyNumberFormat="1" applyFont="1" applyBorder="1" applyAlignment="1">
      <alignment horizontal="center" vertical="center"/>
    </xf>
    <xf numFmtId="164" fontId="3" fillId="0" borderId="159" xfId="0" applyNumberFormat="1" applyFont="1" applyBorder="1" applyAlignment="1">
      <alignment vertical="center"/>
    </xf>
    <xf numFmtId="0" fontId="7" fillId="0" borderId="112" xfId="0" applyFont="1" applyBorder="1"/>
    <xf numFmtId="0" fontId="7" fillId="0" borderId="113" xfId="0" applyFont="1" applyBorder="1"/>
    <xf numFmtId="0" fontId="7" fillId="0" borderId="114" xfId="0" applyFont="1" applyBorder="1"/>
    <xf numFmtId="0" fontId="8" fillId="7" borderId="0" xfId="0" applyFont="1" applyFill="1"/>
    <xf numFmtId="0" fontId="8" fillId="8" borderId="144" xfId="0" applyFont="1" applyFill="1" applyBorder="1" applyAlignment="1">
      <alignment horizontal="left" vertical="center"/>
    </xf>
    <xf numFmtId="0" fontId="8" fillId="8" borderId="145" xfId="0" applyFont="1" applyFill="1" applyBorder="1"/>
    <xf numFmtId="0" fontId="6" fillId="8" borderId="145" xfId="0" applyFont="1" applyFill="1" applyBorder="1"/>
    <xf numFmtId="0" fontId="8" fillId="8" borderId="145" xfId="0" applyFont="1" applyFill="1" applyBorder="1" applyAlignment="1">
      <alignment horizontal="center" vertical="center" wrapText="1"/>
    </xf>
    <xf numFmtId="0" fontId="8" fillId="8" borderId="145" xfId="0" applyFont="1" applyFill="1" applyBorder="1" applyAlignment="1">
      <alignment horizontal="center" vertical="center"/>
    </xf>
    <xf numFmtId="0" fontId="6" fillId="8" borderId="146" xfId="0" applyFont="1" applyFill="1" applyBorder="1"/>
    <xf numFmtId="0" fontId="7" fillId="0" borderId="120" xfId="0" applyFont="1" applyBorder="1"/>
    <xf numFmtId="0" fontId="7" fillId="0" borderId="119" xfId="0" applyFont="1" applyBorder="1"/>
    <xf numFmtId="0" fontId="7" fillId="0" borderId="141" xfId="0" applyFont="1" applyBorder="1"/>
    <xf numFmtId="0" fontId="7" fillId="0" borderId="142" xfId="0" applyFont="1" applyBorder="1"/>
    <xf numFmtId="0" fontId="7" fillId="0" borderId="121" xfId="0" applyFont="1" applyBorder="1"/>
    <xf numFmtId="0" fontId="8" fillId="8" borderId="120" xfId="0" applyFont="1" applyFill="1" applyBorder="1" applyAlignment="1">
      <alignment horizontal="left" vertical="center"/>
    </xf>
    <xf numFmtId="0" fontId="8" fillId="8" borderId="119" xfId="0" applyFont="1" applyFill="1" applyBorder="1"/>
    <xf numFmtId="0" fontId="6" fillId="8" borderId="119" xfId="0" applyFont="1" applyFill="1" applyBorder="1"/>
    <xf numFmtId="0" fontId="6" fillId="8" borderId="119" xfId="0" applyFont="1" applyFill="1" applyBorder="1" applyAlignment="1">
      <alignment horizontal="center"/>
    </xf>
    <xf numFmtId="0" fontId="7" fillId="0" borderId="167" xfId="0" applyFont="1" applyBorder="1"/>
    <xf numFmtId="0" fontId="26" fillId="0" borderId="110" xfId="0" applyFont="1" applyBorder="1"/>
    <xf numFmtId="0" fontId="0" fillId="3" borderId="111" xfId="0" applyFill="1" applyBorder="1"/>
    <xf numFmtId="10" fontId="54" fillId="0" borderId="0" xfId="1" applyNumberFormat="1" applyFont="1" applyFill="1" applyBorder="1"/>
    <xf numFmtId="10" fontId="54" fillId="0" borderId="0" xfId="1" applyNumberFormat="1" applyFont="1" applyFill="1" applyBorder="1" applyAlignment="1">
      <alignment horizontal="right"/>
    </xf>
    <xf numFmtId="10" fontId="55" fillId="0" borderId="0" xfId="1" applyNumberFormat="1" applyFont="1" applyFill="1" applyBorder="1"/>
    <xf numFmtId="10" fontId="55" fillId="0" borderId="0" xfId="1" applyNumberFormat="1" applyFont="1" applyFill="1" applyBorder="1" applyAlignment="1">
      <alignment horizontal="right"/>
    </xf>
    <xf numFmtId="0" fontId="54" fillId="7" borderId="0" xfId="0" applyFont="1" applyFill="1" applyAlignment="1">
      <alignment horizontal="left"/>
    </xf>
    <xf numFmtId="0" fontId="54" fillId="0" borderId="0" xfId="0" applyFont="1" applyAlignment="1">
      <alignment horizontal="left" vertical="center"/>
    </xf>
    <xf numFmtId="10" fontId="55" fillId="0" borderId="0" xfId="1" applyNumberFormat="1" applyFont="1" applyFill="1" applyBorder="1" applyAlignment="1">
      <alignment horizontal="center" vertical="center"/>
    </xf>
    <xf numFmtId="0" fontId="3" fillId="7" borderId="110" xfId="0" applyFont="1" applyFill="1" applyBorder="1" applyAlignment="1">
      <alignment horizontal="left" indent="1"/>
    </xf>
    <xf numFmtId="0" fontId="7" fillId="0" borderId="109" xfId="0" applyFont="1" applyBorder="1"/>
    <xf numFmtId="0" fontId="8" fillId="8" borderId="108" xfId="0" applyFont="1" applyFill="1" applyBorder="1" applyAlignment="1">
      <alignment horizontal="center" vertical="center" wrapText="1"/>
    </xf>
    <xf numFmtId="0" fontId="8" fillId="8" borderId="108" xfId="0" applyFont="1" applyFill="1" applyBorder="1" applyAlignment="1">
      <alignment horizontal="center" vertical="center"/>
    </xf>
    <xf numFmtId="0" fontId="6" fillId="8" borderId="109" xfId="0" applyFont="1" applyFill="1" applyBorder="1"/>
    <xf numFmtId="0" fontId="8" fillId="0" borderId="0" xfId="0" applyFont="1" applyAlignment="1">
      <alignment horizontal="center" vertical="center"/>
    </xf>
    <xf numFmtId="164" fontId="3" fillId="4" borderId="16" xfId="0" applyNumberFormat="1" applyFont="1" applyFill="1" applyBorder="1" applyAlignment="1" applyProtection="1">
      <alignment vertical="center"/>
      <protection locked="0"/>
    </xf>
    <xf numFmtId="164" fontId="3" fillId="0" borderId="0" xfId="0" applyNumberFormat="1" applyFont="1" applyAlignment="1" applyProtection="1">
      <alignment vertical="center"/>
      <protection locked="0"/>
    </xf>
    <xf numFmtId="0" fontId="6" fillId="0" borderId="142" xfId="0" applyFont="1" applyBorder="1"/>
    <xf numFmtId="0" fontId="7" fillId="0" borderId="169" xfId="0" applyFont="1" applyBorder="1"/>
    <xf numFmtId="0" fontId="8" fillId="0" borderId="157" xfId="0" applyFont="1" applyBorder="1"/>
    <xf numFmtId="0" fontId="6" fillId="0" borderId="157" xfId="0" applyFont="1" applyBorder="1"/>
    <xf numFmtId="0" fontId="8" fillId="0" borderId="157" xfId="0" applyFont="1" applyBorder="1" applyAlignment="1">
      <alignment horizontal="center" vertical="center"/>
    </xf>
    <xf numFmtId="0" fontId="6" fillId="0" borderId="169" xfId="0" applyFont="1" applyBorder="1"/>
    <xf numFmtId="0" fontId="7" fillId="0" borderId="170" xfId="0" applyFont="1" applyBorder="1"/>
    <xf numFmtId="0" fontId="7" fillId="0" borderId="172" xfId="0" applyFont="1" applyBorder="1"/>
    <xf numFmtId="0" fontId="23" fillId="0" borderId="173" xfId="0" applyFont="1" applyBorder="1" applyAlignment="1">
      <alignment horizontal="left" vertical="center"/>
    </xf>
    <xf numFmtId="0" fontId="8" fillId="0" borderId="174" xfId="0" applyFont="1" applyBorder="1"/>
    <xf numFmtId="0" fontId="6" fillId="0" borderId="174" xfId="0" applyFont="1" applyBorder="1"/>
    <xf numFmtId="0" fontId="8" fillId="0" borderId="174" xfId="0" applyFont="1" applyBorder="1" applyAlignment="1">
      <alignment horizontal="center" vertical="center"/>
    </xf>
    <xf numFmtId="0" fontId="6" fillId="0" borderId="175" xfId="0" applyFont="1" applyBorder="1"/>
    <xf numFmtId="0" fontId="7" fillId="0" borderId="176" xfId="0" applyFont="1" applyBorder="1"/>
    <xf numFmtId="0" fontId="8" fillId="0" borderId="170" xfId="0" applyFont="1" applyBorder="1"/>
    <xf numFmtId="0" fontId="6" fillId="0" borderId="170" xfId="0" applyFont="1" applyBorder="1"/>
    <xf numFmtId="0" fontId="8" fillId="0" borderId="170" xfId="0" applyFont="1" applyBorder="1" applyAlignment="1">
      <alignment horizontal="center" vertical="center"/>
    </xf>
    <xf numFmtId="0" fontId="6" fillId="0" borderId="177" xfId="0" applyFont="1" applyBorder="1"/>
    <xf numFmtId="0" fontId="7" fillId="0" borderId="177" xfId="0" applyFont="1" applyBorder="1"/>
    <xf numFmtId="0" fontId="7" fillId="0" borderId="135" xfId="0" applyFont="1" applyBorder="1"/>
    <xf numFmtId="0" fontId="0" fillId="3" borderId="110" xfId="0" applyFill="1" applyBorder="1"/>
    <xf numFmtId="0" fontId="8" fillId="8" borderId="145" xfId="0" applyFont="1" applyFill="1" applyBorder="1" applyAlignment="1">
      <alignment horizontal="left" vertical="center"/>
    </xf>
    <xf numFmtId="0" fontId="7" fillId="0" borderId="181" xfId="0" applyFont="1" applyBorder="1"/>
    <xf numFmtId="0" fontId="7" fillId="0" borderId="182" xfId="0" applyFont="1" applyBorder="1"/>
    <xf numFmtId="0" fontId="7" fillId="0" borderId="183" xfId="0" applyFont="1" applyBorder="1"/>
    <xf numFmtId="0" fontId="7" fillId="0" borderId="185" xfId="0" applyFont="1" applyBorder="1"/>
    <xf numFmtId="0" fontId="7" fillId="0" borderId="184" xfId="0" applyFont="1" applyBorder="1"/>
    <xf numFmtId="0" fontId="7" fillId="7" borderId="113" xfId="0" applyFont="1" applyFill="1" applyBorder="1"/>
    <xf numFmtId="0" fontId="7" fillId="7" borderId="186" xfId="0" applyFont="1" applyFill="1" applyBorder="1"/>
    <xf numFmtId="0" fontId="7" fillId="7" borderId="111" xfId="0" applyFont="1" applyFill="1" applyBorder="1"/>
    <xf numFmtId="0" fontId="7" fillId="7" borderId="114" xfId="0" applyFont="1" applyFill="1" applyBorder="1"/>
    <xf numFmtId="0" fontId="23" fillId="0" borderId="187" xfId="0" applyFont="1" applyBorder="1" applyAlignment="1">
      <alignment horizontal="left" vertical="center"/>
    </xf>
    <xf numFmtId="0" fontId="8" fillId="0" borderId="188" xfId="0" applyFont="1" applyBorder="1"/>
    <xf numFmtId="0" fontId="6" fillId="0" borderId="189" xfId="0" applyFont="1" applyBorder="1"/>
    <xf numFmtId="0" fontId="8" fillId="0" borderId="190" xfId="0" applyFont="1" applyBorder="1" applyAlignment="1">
      <alignment horizontal="center" vertical="center"/>
    </xf>
    <xf numFmtId="0" fontId="6" fillId="0" borderId="191" xfId="0" applyFont="1" applyBorder="1"/>
    <xf numFmtId="0" fontId="7" fillId="0" borderId="192" xfId="0" applyFont="1" applyBorder="1"/>
    <xf numFmtId="0" fontId="7" fillId="0" borderId="193" xfId="0" applyFont="1" applyBorder="1"/>
    <xf numFmtId="0" fontId="23" fillId="0" borderId="194" xfId="0" applyFont="1" applyBorder="1" applyAlignment="1">
      <alignment horizontal="left" vertical="center"/>
    </xf>
    <xf numFmtId="0" fontId="8" fillId="0" borderId="195" xfId="0" applyFont="1" applyBorder="1"/>
    <xf numFmtId="0" fontId="6" fillId="0" borderId="195" xfId="0" applyFont="1" applyBorder="1"/>
    <xf numFmtId="0" fontId="8" fillId="0" borderId="196" xfId="0" applyFont="1" applyBorder="1" applyAlignment="1">
      <alignment horizontal="center" vertical="center" wrapText="1"/>
    </xf>
    <xf numFmtId="0" fontId="8" fillId="0" borderId="195" xfId="0" applyFont="1" applyBorder="1" applyAlignment="1">
      <alignment horizontal="center" vertical="center"/>
    </xf>
    <xf numFmtId="0" fontId="6" fillId="0" borderId="197" xfId="0" applyFont="1" applyBorder="1"/>
    <xf numFmtId="0" fontId="7" fillId="0" borderId="198" xfId="0" applyFont="1" applyBorder="1"/>
    <xf numFmtId="0" fontId="7" fillId="7" borderId="157" xfId="0" applyFont="1" applyFill="1" applyBorder="1"/>
    <xf numFmtId="0" fontId="7" fillId="0" borderId="0" xfId="0" applyFont="1" applyAlignment="1">
      <alignment vertical="center" wrapText="1"/>
    </xf>
    <xf numFmtId="164" fontId="31" fillId="0" borderId="170" xfId="0" applyNumberFormat="1" applyFont="1" applyBorder="1" applyAlignment="1">
      <alignment horizontal="right" vertical="center"/>
    </xf>
    <xf numFmtId="0" fontId="23" fillId="0" borderId="63" xfId="0" applyFont="1" applyBorder="1" applyAlignment="1">
      <alignment horizontal="left"/>
    </xf>
    <xf numFmtId="164" fontId="5" fillId="0" borderId="100" xfId="0" applyNumberFormat="1" applyFont="1" applyBorder="1" applyAlignment="1">
      <alignment vertical="center"/>
    </xf>
    <xf numFmtId="0" fontId="3" fillId="11" borderId="0" xfId="0" applyFont="1" applyFill="1"/>
    <xf numFmtId="0" fontId="54" fillId="11" borderId="0" xfId="0" applyFont="1" applyFill="1" applyAlignment="1">
      <alignment horizontal="left"/>
    </xf>
    <xf numFmtId="0" fontId="54" fillId="11" borderId="0" xfId="0" applyFont="1" applyFill="1"/>
    <xf numFmtId="0" fontId="54" fillId="11" borderId="0" xfId="0" applyFont="1" applyFill="1" applyAlignment="1">
      <alignment horizontal="center"/>
    </xf>
    <xf numFmtId="10" fontId="55" fillId="11" borderId="0" xfId="1" applyNumberFormat="1" applyFont="1" applyFill="1" applyBorder="1"/>
    <xf numFmtId="10" fontId="54" fillId="11" borderId="0" xfId="1" applyNumberFormat="1" applyFont="1" applyFill="1" applyBorder="1" applyAlignment="1">
      <alignment horizontal="center" vertical="center"/>
    </xf>
    <xf numFmtId="0" fontId="54" fillId="11" borderId="0" xfId="0" applyFont="1" applyFill="1" applyAlignment="1">
      <alignment horizontal="left" vertical="center"/>
    </xf>
    <xf numFmtId="0" fontId="54" fillId="11" borderId="0" xfId="0" applyFont="1" applyFill="1" applyAlignment="1">
      <alignment horizontal="center" vertical="center"/>
    </xf>
    <xf numFmtId="10" fontId="55" fillId="11" borderId="0" xfId="1" applyNumberFormat="1" applyFont="1" applyFill="1" applyBorder="1" applyAlignment="1">
      <alignment horizontal="right"/>
    </xf>
    <xf numFmtId="10" fontId="54" fillId="11" borderId="0" xfId="1" applyNumberFormat="1" applyFont="1" applyFill="1" applyBorder="1"/>
    <xf numFmtId="10" fontId="54" fillId="11" borderId="0" xfId="1" applyNumberFormat="1" applyFont="1" applyFill="1" applyBorder="1" applyAlignment="1">
      <alignment horizontal="right"/>
    </xf>
    <xf numFmtId="0" fontId="41" fillId="11" borderId="0" xfId="0" applyFont="1" applyFill="1"/>
    <xf numFmtId="0" fontId="0" fillId="11" borderId="0" xfId="0" applyFill="1"/>
    <xf numFmtId="0" fontId="0" fillId="11" borderId="0" xfId="0" applyFill="1" applyAlignment="1">
      <alignment vertical="center" wrapText="1"/>
    </xf>
    <xf numFmtId="164" fontId="5" fillId="4" borderId="16" xfId="0" applyNumberFormat="1" applyFont="1" applyFill="1" applyBorder="1" applyAlignment="1" applyProtection="1">
      <alignment vertical="center"/>
      <protection locked="0"/>
    </xf>
    <xf numFmtId="164" fontId="5" fillId="4" borderId="75" xfId="0" applyNumberFormat="1" applyFont="1" applyFill="1" applyBorder="1" applyAlignment="1" applyProtection="1">
      <alignment vertical="center"/>
      <protection locked="0"/>
    </xf>
    <xf numFmtId="164" fontId="7" fillId="4" borderId="32" xfId="0" applyNumberFormat="1" applyFont="1" applyFill="1" applyBorder="1" applyAlignment="1" applyProtection="1">
      <alignment vertical="center"/>
      <protection locked="0"/>
    </xf>
    <xf numFmtId="164" fontId="7" fillId="4" borderId="159" xfId="0" applyNumberFormat="1" applyFont="1" applyFill="1" applyBorder="1" applyAlignment="1" applyProtection="1">
      <alignment vertical="center"/>
      <protection locked="0"/>
    </xf>
    <xf numFmtId="164" fontId="7" fillId="4" borderId="180" xfId="0" applyNumberFormat="1" applyFont="1" applyFill="1" applyBorder="1" applyAlignment="1" applyProtection="1">
      <alignment vertical="center"/>
      <protection locked="0"/>
    </xf>
    <xf numFmtId="164" fontId="7" fillId="4" borderId="113" xfId="0" applyNumberFormat="1" applyFont="1" applyFill="1" applyBorder="1" applyAlignment="1" applyProtection="1">
      <alignment vertical="center"/>
      <protection locked="0"/>
    </xf>
    <xf numFmtId="164" fontId="7" fillId="4" borderId="178" xfId="0" applyNumberFormat="1" applyFont="1" applyFill="1" applyBorder="1" applyAlignment="1" applyProtection="1">
      <alignment vertical="center"/>
      <protection locked="0"/>
    </xf>
    <xf numFmtId="164" fontId="7" fillId="4" borderId="6" xfId="0" applyNumberFormat="1" applyFont="1" applyFill="1" applyBorder="1" applyAlignment="1" applyProtection="1">
      <alignment vertical="center"/>
      <protection locked="0"/>
    </xf>
    <xf numFmtId="164" fontId="7" fillId="4" borderId="157" xfId="0" applyNumberFormat="1" applyFont="1" applyFill="1" applyBorder="1" applyAlignment="1" applyProtection="1">
      <alignment vertical="center"/>
      <protection locked="0"/>
    </xf>
    <xf numFmtId="164" fontId="7" fillId="4" borderId="179" xfId="0" applyNumberFormat="1" applyFont="1" applyFill="1" applyBorder="1" applyAlignment="1" applyProtection="1">
      <alignment vertical="center"/>
      <protection locked="0"/>
    </xf>
    <xf numFmtId="164" fontId="7" fillId="4" borderId="170" xfId="0" applyNumberFormat="1" applyFont="1" applyFill="1" applyBorder="1" applyAlignment="1" applyProtection="1">
      <alignment vertical="center"/>
      <protection locked="0"/>
    </xf>
    <xf numFmtId="166" fontId="23" fillId="4" borderId="190" xfId="0" applyNumberFormat="1" applyFont="1" applyFill="1" applyBorder="1" applyAlignment="1" applyProtection="1">
      <alignment horizontal="right" vertical="center" wrapText="1"/>
      <protection locked="0"/>
    </xf>
    <xf numFmtId="166" fontId="23" fillId="4" borderId="174" xfId="0" applyNumberFormat="1" applyFont="1" applyFill="1" applyBorder="1" applyAlignment="1" applyProtection="1">
      <alignment horizontal="right" vertical="center" wrapText="1"/>
      <protection locked="0"/>
    </xf>
    <xf numFmtId="166" fontId="23" fillId="4" borderId="170" xfId="0" applyNumberFormat="1" applyFont="1" applyFill="1" applyBorder="1" applyAlignment="1" applyProtection="1">
      <alignment horizontal="right" vertical="center" wrapText="1"/>
      <protection locked="0"/>
    </xf>
    <xf numFmtId="166" fontId="23" fillId="4" borderId="32" xfId="0" applyNumberFormat="1" applyFont="1" applyFill="1" applyBorder="1" applyAlignment="1" applyProtection="1">
      <alignment horizontal="right" vertical="center"/>
      <protection locked="0"/>
    </xf>
    <xf numFmtId="166" fontId="23" fillId="4" borderId="12" xfId="0" applyNumberFormat="1" applyFont="1" applyFill="1" applyBorder="1" applyAlignment="1" applyProtection="1">
      <alignment horizontal="right" vertical="center"/>
      <protection locked="0"/>
    </xf>
    <xf numFmtId="166" fontId="23" fillId="4" borderId="140" xfId="0" applyNumberFormat="1" applyFont="1" applyFill="1" applyBorder="1" applyAlignment="1" applyProtection="1">
      <alignment horizontal="right" vertical="center"/>
      <protection locked="0"/>
    </xf>
    <xf numFmtId="166" fontId="23" fillId="4" borderId="137" xfId="0" applyNumberFormat="1" applyFont="1" applyFill="1" applyBorder="1" applyAlignment="1" applyProtection="1">
      <alignment horizontal="right" vertical="center"/>
      <protection locked="0"/>
    </xf>
    <xf numFmtId="166" fontId="23" fillId="4" borderId="143" xfId="0" applyNumberFormat="1" applyFont="1" applyFill="1" applyBorder="1" applyAlignment="1" applyProtection="1">
      <alignment horizontal="right" vertical="center"/>
      <protection locked="0"/>
    </xf>
    <xf numFmtId="166" fontId="23" fillId="4" borderId="115" xfId="0" applyNumberFormat="1" applyFont="1" applyFill="1" applyBorder="1" applyAlignment="1" applyProtection="1">
      <alignment horizontal="right" vertical="center"/>
      <protection locked="0"/>
    </xf>
    <xf numFmtId="166" fontId="23" fillId="4" borderId="31" xfId="0" applyNumberFormat="1" applyFont="1" applyFill="1" applyBorder="1" applyAlignment="1" applyProtection="1">
      <alignment horizontal="right" vertical="center" wrapText="1"/>
      <protection locked="0"/>
    </xf>
    <xf numFmtId="166" fontId="23" fillId="4" borderId="168" xfId="0" applyNumberFormat="1" applyFont="1" applyFill="1" applyBorder="1" applyAlignment="1" applyProtection="1">
      <alignment horizontal="right" vertical="center" wrapText="1"/>
      <protection locked="0"/>
    </xf>
    <xf numFmtId="166" fontId="23" fillId="4" borderId="171" xfId="0" applyNumberFormat="1" applyFont="1" applyFill="1" applyBorder="1" applyAlignment="1" applyProtection="1">
      <alignment horizontal="right" vertical="center"/>
      <protection locked="0"/>
    </xf>
    <xf numFmtId="166" fontId="23" fillId="4" borderId="31" xfId="0" applyNumberFormat="1" applyFont="1" applyFill="1" applyBorder="1" applyAlignment="1" applyProtection="1">
      <alignment horizontal="right" vertical="center"/>
      <protection locked="0"/>
    </xf>
    <xf numFmtId="166" fontId="23" fillId="4" borderId="168" xfId="0" applyNumberFormat="1" applyFont="1" applyFill="1" applyBorder="1" applyAlignment="1" applyProtection="1">
      <alignment horizontal="right" vertical="center"/>
      <protection locked="0"/>
    </xf>
    <xf numFmtId="0" fontId="8" fillId="8" borderId="201" xfId="0" applyFont="1" applyFill="1" applyBorder="1"/>
    <xf numFmtId="0" fontId="7" fillId="8" borderId="201" xfId="0" applyFont="1" applyFill="1" applyBorder="1"/>
    <xf numFmtId="0" fontId="7" fillId="8" borderId="202" xfId="0" applyFont="1" applyFill="1" applyBorder="1"/>
    <xf numFmtId="0" fontId="8" fillId="8" borderId="203" xfId="0" applyFont="1" applyFill="1" applyBorder="1"/>
    <xf numFmtId="0" fontId="8" fillId="7" borderId="112" xfId="0" applyFont="1" applyFill="1" applyBorder="1"/>
    <xf numFmtId="0" fontId="8" fillId="7" borderId="113" xfId="0" applyFont="1" applyFill="1" applyBorder="1"/>
    <xf numFmtId="0" fontId="7" fillId="0" borderId="205" xfId="0" applyFont="1" applyBorder="1"/>
    <xf numFmtId="0" fontId="7" fillId="0" borderId="204" xfId="0" applyFont="1" applyBorder="1"/>
    <xf numFmtId="0" fontId="8" fillId="8" borderId="206" xfId="0" applyFont="1" applyFill="1" applyBorder="1" applyAlignment="1">
      <alignment horizontal="center" vertical="center" wrapText="1"/>
    </xf>
    <xf numFmtId="0" fontId="8" fillId="8" borderId="207" xfId="0" applyFont="1" applyFill="1" applyBorder="1" applyAlignment="1">
      <alignment horizontal="center" vertical="center" wrapText="1"/>
    </xf>
    <xf numFmtId="0" fontId="26" fillId="7" borderId="0" xfId="0" applyFont="1" applyFill="1"/>
    <xf numFmtId="0" fontId="15" fillId="7" borderId="0" xfId="0" applyFont="1" applyFill="1"/>
    <xf numFmtId="0" fontId="15" fillId="7" borderId="0" xfId="0" applyFont="1" applyFill="1" applyAlignment="1">
      <alignment horizontal="right"/>
    </xf>
    <xf numFmtId="166" fontId="7" fillId="4" borderId="16" xfId="0" applyNumberFormat="1" applyFont="1" applyFill="1" applyBorder="1"/>
    <xf numFmtId="0" fontId="7" fillId="0" borderId="157" xfId="0" quotePrefix="1" applyFont="1" applyBorder="1"/>
    <xf numFmtId="0" fontId="7" fillId="0" borderId="210" xfId="0" applyFont="1" applyBorder="1"/>
    <xf numFmtId="0" fontId="15" fillId="0" borderId="170" xfId="0" applyFont="1" applyBorder="1" applyAlignment="1">
      <alignment horizontal="left"/>
    </xf>
    <xf numFmtId="0" fontId="7" fillId="0" borderId="211" xfId="0" applyFont="1" applyBorder="1"/>
    <xf numFmtId="0" fontId="7" fillId="5" borderId="0" xfId="0" applyFont="1" applyFill="1"/>
    <xf numFmtId="0" fontId="46" fillId="5" borderId="0" xfId="0" applyFont="1" applyFill="1"/>
    <xf numFmtId="164" fontId="3" fillId="5" borderId="0" xfId="0" applyNumberFormat="1" applyFont="1" applyFill="1" applyAlignment="1">
      <alignment horizontal="center" vertical="center"/>
    </xf>
    <xf numFmtId="0" fontId="7" fillId="5" borderId="111" xfId="0" applyFont="1" applyFill="1" applyBorder="1"/>
    <xf numFmtId="0" fontId="24" fillId="5" borderId="0" xfId="0" applyFont="1" applyFill="1"/>
    <xf numFmtId="164" fontId="3" fillId="5" borderId="212" xfId="0" applyNumberFormat="1" applyFont="1" applyFill="1" applyBorder="1" applyAlignment="1">
      <alignment horizontal="center" vertical="center"/>
    </xf>
    <xf numFmtId="164" fontId="3" fillId="5" borderId="213" xfId="0" applyNumberFormat="1" applyFont="1" applyFill="1" applyBorder="1" applyAlignment="1">
      <alignment horizontal="center" vertical="center"/>
    </xf>
    <xf numFmtId="0" fontId="23" fillId="4" borderId="16" xfId="0" applyFont="1" applyFill="1" applyBorder="1" applyProtection="1">
      <protection locked="0"/>
    </xf>
    <xf numFmtId="166" fontId="7" fillId="4" borderId="16" xfId="0" applyNumberFormat="1" applyFont="1" applyFill="1" applyBorder="1" applyProtection="1">
      <protection locked="0"/>
    </xf>
    <xf numFmtId="0" fontId="3" fillId="4" borderId="5" xfId="0" applyFont="1" applyFill="1" applyBorder="1" applyAlignment="1" applyProtection="1">
      <alignment horizontal="center" vertical="center"/>
      <protection locked="0"/>
    </xf>
    <xf numFmtId="0" fontId="3" fillId="4" borderId="7" xfId="0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left" vertical="center"/>
    </xf>
    <xf numFmtId="0" fontId="7" fillId="0" borderId="0" xfId="0" applyFont="1"/>
    <xf numFmtId="165" fontId="3" fillId="4" borderId="6" xfId="0" applyNumberFormat="1" applyFont="1" applyFill="1" applyBorder="1" applyAlignment="1" applyProtection="1">
      <alignment horizontal="right" vertical="center"/>
      <protection locked="0"/>
    </xf>
    <xf numFmtId="165" fontId="3" fillId="4" borderId="65" xfId="0" applyNumberFormat="1" applyFont="1" applyFill="1" applyBorder="1" applyAlignment="1" applyProtection="1">
      <alignment horizontal="right" vertical="center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0" fontId="3" fillId="4" borderId="149" xfId="0" applyFont="1" applyFill="1" applyBorder="1" applyAlignment="1" applyProtection="1">
      <alignment horizontal="left" vertical="center" wrapText="1"/>
      <protection locked="0"/>
    </xf>
    <xf numFmtId="0" fontId="6" fillId="0" borderId="0" xfId="0" applyFont="1" applyAlignment="1">
      <alignment horizontal="left" vertical="center"/>
    </xf>
    <xf numFmtId="0" fontId="6" fillId="0" borderId="111" xfId="0" applyFont="1" applyBorder="1" applyAlignment="1">
      <alignment horizontal="left" vertical="center"/>
    </xf>
    <xf numFmtId="0" fontId="3" fillId="4" borderId="0" xfId="0" applyFont="1" applyFill="1" applyAlignment="1" applyProtection="1">
      <alignment horizontal="left" vertical="top" wrapText="1"/>
      <protection locked="0"/>
    </xf>
    <xf numFmtId="0" fontId="3" fillId="4" borderId="111" xfId="0" applyFont="1" applyFill="1" applyBorder="1" applyAlignment="1" applyProtection="1">
      <alignment horizontal="left" vertical="top" wrapText="1"/>
      <protection locked="0"/>
    </xf>
    <xf numFmtId="0" fontId="5" fillId="0" borderId="0" xfId="0" applyFont="1" applyAlignment="1">
      <alignment horizontal="center" wrapText="1"/>
    </xf>
    <xf numFmtId="0" fontId="5" fillId="0" borderId="64" xfId="0" applyFont="1" applyBorder="1" applyAlignment="1">
      <alignment horizontal="center" wrapText="1"/>
    </xf>
    <xf numFmtId="0" fontId="5" fillId="0" borderId="0" xfId="0" applyFont="1" applyAlignment="1">
      <alignment horizontal="center" vertical="top" wrapText="1"/>
    </xf>
    <xf numFmtId="0" fontId="5" fillId="0" borderId="64" xfId="0" applyFont="1" applyBorder="1" applyAlignment="1">
      <alignment horizontal="center" vertical="top" wrapText="1"/>
    </xf>
    <xf numFmtId="14" fontId="3" fillId="4" borderId="6" xfId="0" applyNumberFormat="1" applyFont="1" applyFill="1" applyBorder="1" applyAlignment="1" applyProtection="1">
      <alignment horizontal="left" vertical="center"/>
      <protection locked="0"/>
    </xf>
    <xf numFmtId="14" fontId="3" fillId="4" borderId="148" xfId="0" applyNumberFormat="1" applyFont="1" applyFill="1" applyBorder="1" applyAlignment="1" applyProtection="1">
      <alignment horizontal="left" vertical="center"/>
      <protection locked="0"/>
    </xf>
    <xf numFmtId="0" fontId="3" fillId="4" borderId="5" xfId="0" applyFont="1" applyFill="1" applyBorder="1" applyAlignment="1" applyProtection="1">
      <alignment horizontal="left" vertical="center"/>
      <protection locked="0"/>
    </xf>
    <xf numFmtId="0" fontId="3" fillId="4" borderId="132" xfId="0" applyFont="1" applyFill="1" applyBorder="1" applyAlignment="1" applyProtection="1">
      <alignment horizontal="left" vertical="center"/>
      <protection locked="0"/>
    </xf>
    <xf numFmtId="0" fontId="13" fillId="0" borderId="0" xfId="0" applyFont="1" applyAlignment="1">
      <alignment horizontal="center" vertical="center" wrapText="1"/>
    </xf>
    <xf numFmtId="0" fontId="13" fillId="0" borderId="64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8" fillId="0" borderId="64" xfId="0" applyFont="1" applyBorder="1" applyAlignment="1">
      <alignment horizontal="center"/>
    </xf>
    <xf numFmtId="0" fontId="3" fillId="4" borderId="37" xfId="0" applyFont="1" applyFill="1" applyBorder="1" applyAlignment="1" applyProtection="1">
      <alignment horizontal="right" vertical="center"/>
      <protection locked="0"/>
    </xf>
    <xf numFmtId="0" fontId="3" fillId="4" borderId="70" xfId="0" applyFont="1" applyFill="1" applyBorder="1" applyAlignment="1" applyProtection="1">
      <alignment horizontal="right" vertical="center"/>
      <protection locked="0"/>
    </xf>
    <xf numFmtId="0" fontId="44" fillId="7" borderId="61" xfId="0" applyFont="1" applyFill="1" applyBorder="1" applyAlignment="1">
      <alignment horizontal="center" vertical="center" wrapText="1"/>
    </xf>
    <xf numFmtId="0" fontId="44" fillId="7" borderId="62" xfId="0" applyFont="1" applyFill="1" applyBorder="1" applyAlignment="1">
      <alignment horizontal="center" vertical="center" wrapText="1"/>
    </xf>
    <xf numFmtId="0" fontId="44" fillId="7" borderId="0" xfId="0" applyFont="1" applyFill="1" applyAlignment="1">
      <alignment horizontal="center" vertical="center" wrapText="1"/>
    </xf>
    <xf numFmtId="0" fontId="44" fillId="7" borderId="6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right" vertical="center"/>
    </xf>
    <xf numFmtId="0" fontId="3" fillId="4" borderId="66" xfId="0" applyFont="1" applyFill="1" applyBorder="1" applyAlignment="1">
      <alignment horizontal="right" vertical="center"/>
    </xf>
    <xf numFmtId="14" fontId="3" fillId="4" borderId="4" xfId="0" applyNumberFormat="1" applyFont="1" applyFill="1" applyBorder="1" applyAlignment="1" applyProtection="1">
      <alignment horizontal="center" vertical="center" wrapText="1"/>
      <protection locked="0"/>
    </xf>
    <xf numFmtId="14" fontId="3" fillId="4" borderId="67" xfId="0" applyNumberFormat="1" applyFont="1" applyFill="1" applyBorder="1" applyAlignment="1" applyProtection="1">
      <alignment horizontal="center" vertical="center" wrapText="1"/>
      <protection locked="0"/>
    </xf>
    <xf numFmtId="14" fontId="8" fillId="5" borderId="0" xfId="0" applyNumberFormat="1" applyFont="1" applyFill="1" applyAlignment="1">
      <alignment horizontal="center" wrapText="1"/>
    </xf>
    <xf numFmtId="0" fontId="6" fillId="5" borderId="0" xfId="0" applyFont="1" applyFill="1"/>
    <xf numFmtId="0" fontId="6" fillId="5" borderId="64" xfId="0" applyFont="1" applyFill="1" applyBorder="1"/>
    <xf numFmtId="0" fontId="36" fillId="0" borderId="63" xfId="0" applyFont="1" applyBorder="1" applyAlignment="1">
      <alignment horizontal="center" wrapText="1"/>
    </xf>
    <xf numFmtId="0" fontId="36" fillId="0" borderId="0" xfId="0" applyFont="1" applyAlignment="1">
      <alignment horizontal="center" wrapText="1"/>
    </xf>
    <xf numFmtId="0" fontId="36" fillId="0" borderId="64" xfId="0" applyFont="1" applyBorder="1" applyAlignment="1">
      <alignment horizontal="center" wrapText="1"/>
    </xf>
    <xf numFmtId="0" fontId="5" fillId="4" borderId="6" xfId="0" applyFont="1" applyFill="1" applyBorder="1" applyAlignment="1" applyProtection="1">
      <alignment horizontal="right" vertical="center" wrapText="1"/>
      <protection locked="0"/>
    </xf>
    <xf numFmtId="0" fontId="5" fillId="4" borderId="65" xfId="0" applyFont="1" applyFill="1" applyBorder="1" applyAlignment="1" applyProtection="1">
      <alignment horizontal="right" vertical="center" wrapText="1"/>
      <protection locked="0"/>
    </xf>
    <xf numFmtId="14" fontId="3" fillId="4" borderId="5" xfId="0" applyNumberFormat="1" applyFont="1" applyFill="1" applyBorder="1" applyAlignment="1">
      <alignment horizontal="right" vertical="center" wrapText="1"/>
    </xf>
    <xf numFmtId="14" fontId="3" fillId="4" borderId="66" xfId="0" applyNumberFormat="1" applyFont="1" applyFill="1" applyBorder="1" applyAlignment="1">
      <alignment horizontal="right" vertical="center" wrapText="1"/>
    </xf>
    <xf numFmtId="0" fontId="3" fillId="4" borderId="0" xfId="0" applyFont="1" applyFill="1" applyAlignment="1" applyProtection="1">
      <alignment horizontal="left" vertical="center"/>
      <protection locked="0"/>
    </xf>
    <xf numFmtId="0" fontId="3" fillId="4" borderId="64" xfId="0" applyFont="1" applyFill="1" applyBorder="1" applyAlignment="1" applyProtection="1">
      <alignment horizontal="left" vertical="center"/>
      <protection locked="0"/>
    </xf>
    <xf numFmtId="0" fontId="5" fillId="0" borderId="0" xfId="0" applyFont="1" applyAlignment="1">
      <alignment horizontal="left" vertical="center"/>
    </xf>
    <xf numFmtId="0" fontId="3" fillId="4" borderId="6" xfId="0" applyFont="1" applyFill="1" applyBorder="1" applyAlignment="1" applyProtection="1">
      <alignment vertical="center"/>
      <protection locked="0"/>
    </xf>
    <xf numFmtId="0" fontId="3" fillId="4" borderId="6" xfId="0" applyFont="1" applyFill="1" applyBorder="1" applyProtection="1">
      <protection locked="0"/>
    </xf>
    <xf numFmtId="0" fontId="3" fillId="4" borderId="0" xfId="0" applyFont="1" applyFill="1" applyAlignment="1" applyProtection="1">
      <alignment horizontal="right" vertical="center"/>
      <protection locked="0"/>
    </xf>
    <xf numFmtId="0" fontId="3" fillId="4" borderId="64" xfId="0" applyFont="1" applyFill="1" applyBorder="1" applyAlignment="1" applyProtection="1">
      <alignment horizontal="right" vertical="center"/>
      <protection locked="0"/>
    </xf>
    <xf numFmtId="0" fontId="32" fillId="0" borderId="0" xfId="0" applyFont="1" applyAlignment="1">
      <alignment horizontal="left" vertical="center" wrapText="1"/>
    </xf>
    <xf numFmtId="0" fontId="33" fillId="0" borderId="0" xfId="0" applyFont="1" applyAlignment="1">
      <alignment horizontal="left" vertical="center" wrapText="1"/>
    </xf>
    <xf numFmtId="0" fontId="3" fillId="4" borderId="6" xfId="0" applyFont="1" applyFill="1" applyBorder="1" applyAlignment="1">
      <alignment vertical="center"/>
    </xf>
    <xf numFmtId="0" fontId="3" fillId="4" borderId="6" xfId="0" applyFont="1" applyFill="1" applyBorder="1"/>
    <xf numFmtId="165" fontId="3" fillId="4" borderId="6" xfId="0" applyNumberFormat="1" applyFont="1" applyFill="1" applyBorder="1" applyAlignment="1">
      <alignment horizontal="right" vertical="center"/>
    </xf>
    <xf numFmtId="0" fontId="3" fillId="4" borderId="0" xfId="0" applyFont="1" applyFill="1" applyAlignment="1">
      <alignment horizontal="right" vertical="center"/>
    </xf>
    <xf numFmtId="0" fontId="3" fillId="4" borderId="37" xfId="0" applyFont="1" applyFill="1" applyBorder="1" applyAlignment="1">
      <alignment horizontal="right" vertical="center"/>
    </xf>
    <xf numFmtId="0" fontId="3" fillId="4" borderId="0" xfId="0" applyFont="1" applyFill="1" applyAlignment="1">
      <alignment horizontal="left" vertical="center"/>
    </xf>
    <xf numFmtId="0" fontId="3" fillId="4" borderId="4" xfId="0" applyFont="1" applyFill="1" applyBorder="1" applyAlignment="1">
      <alignment horizontal="right" vertical="center"/>
    </xf>
    <xf numFmtId="0" fontId="5" fillId="4" borderId="6" xfId="0" applyFont="1" applyFill="1" applyBorder="1" applyAlignment="1">
      <alignment horizontal="right" vertical="center" wrapText="1"/>
    </xf>
    <xf numFmtId="0" fontId="5" fillId="0" borderId="110" xfId="0" applyFont="1" applyBorder="1" applyAlignment="1">
      <alignment horizontal="left" vertical="center" wrapText="1" indent="8"/>
    </xf>
    <xf numFmtId="0" fontId="5" fillId="0" borderId="0" xfId="0" applyFont="1" applyAlignment="1">
      <alignment horizontal="left" vertical="center" wrapText="1" indent="8"/>
    </xf>
    <xf numFmtId="0" fontId="5" fillId="0" borderId="107" xfId="3" applyFont="1" applyBorder="1" applyAlignment="1">
      <alignment horizontal="center"/>
    </xf>
    <xf numFmtId="0" fontId="5" fillId="0" borderId="108" xfId="3" applyFont="1" applyBorder="1" applyAlignment="1">
      <alignment horizontal="center"/>
    </xf>
    <xf numFmtId="164" fontId="3" fillId="4" borderId="123" xfId="0" applyNumberFormat="1" applyFont="1" applyFill="1" applyBorder="1" applyAlignment="1" applyProtection="1">
      <alignment horizontal="left" vertical="top"/>
      <protection locked="0"/>
    </xf>
    <xf numFmtId="164" fontId="3" fillId="4" borderId="124" xfId="0" applyNumberFormat="1" applyFont="1" applyFill="1" applyBorder="1" applyAlignment="1" applyProtection="1">
      <alignment horizontal="left" vertical="top"/>
      <protection locked="0"/>
    </xf>
    <xf numFmtId="164" fontId="3" fillId="4" borderId="108" xfId="0" applyNumberFormat="1" applyFont="1" applyFill="1" applyBorder="1" applyAlignment="1" applyProtection="1">
      <alignment horizontal="left" vertical="top"/>
      <protection locked="0"/>
    </xf>
    <xf numFmtId="164" fontId="3" fillId="4" borderId="122" xfId="0" applyNumberFormat="1" applyFont="1" applyFill="1" applyBorder="1" applyAlignment="1" applyProtection="1">
      <alignment horizontal="left" vertical="top"/>
      <protection locked="0"/>
    </xf>
    <xf numFmtId="164" fontId="3" fillId="4" borderId="113" xfId="0" applyNumberFormat="1" applyFont="1" applyFill="1" applyBorder="1" applyAlignment="1" applyProtection="1">
      <alignment horizontal="left" vertical="top"/>
      <protection locked="0"/>
    </xf>
    <xf numFmtId="164" fontId="3" fillId="4" borderId="115" xfId="0" applyNumberFormat="1" applyFont="1" applyFill="1" applyBorder="1" applyAlignment="1" applyProtection="1">
      <alignment horizontal="left" vertical="top"/>
      <protection locked="0"/>
    </xf>
    <xf numFmtId="164" fontId="3" fillId="7" borderId="0" xfId="0" applyNumberFormat="1" applyFont="1" applyFill="1" applyAlignment="1">
      <alignment horizontal="left" vertical="top"/>
    </xf>
    <xf numFmtId="164" fontId="3" fillId="7" borderId="12" xfId="0" applyNumberFormat="1" applyFont="1" applyFill="1" applyBorder="1" applyAlignment="1">
      <alignment horizontal="left" vertical="top"/>
    </xf>
    <xf numFmtId="164" fontId="3" fillId="4" borderId="4" xfId="0" quotePrefix="1" applyNumberFormat="1" applyFont="1" applyFill="1" applyBorder="1" applyAlignment="1" applyProtection="1">
      <alignment horizontal="left" vertical="top"/>
      <protection locked="0"/>
    </xf>
    <xf numFmtId="164" fontId="3" fillId="4" borderId="4" xfId="0" applyNumberFormat="1" applyFont="1" applyFill="1" applyBorder="1" applyAlignment="1" applyProtection="1">
      <alignment horizontal="left" vertical="top"/>
      <protection locked="0"/>
    </xf>
    <xf numFmtId="164" fontId="3" fillId="4" borderId="45" xfId="0" applyNumberFormat="1" applyFont="1" applyFill="1" applyBorder="1" applyAlignment="1" applyProtection="1">
      <alignment horizontal="left" vertical="top"/>
      <protection locked="0"/>
    </xf>
    <xf numFmtId="0" fontId="7" fillId="7" borderId="108" xfId="0" applyFont="1" applyFill="1" applyBorder="1" applyAlignment="1">
      <alignment horizontal="left" vertical="top" wrapText="1"/>
    </xf>
    <xf numFmtId="0" fontId="7" fillId="7" borderId="109" xfId="0" applyFont="1" applyFill="1" applyBorder="1" applyAlignment="1">
      <alignment horizontal="left" vertical="top" wrapText="1"/>
    </xf>
    <xf numFmtId="164" fontId="3" fillId="4" borderId="31" xfId="0" applyNumberFormat="1" applyFont="1" applyFill="1" applyBorder="1" applyAlignment="1" applyProtection="1">
      <alignment horizontal="center" vertical="center"/>
      <protection locked="0"/>
    </xf>
    <xf numFmtId="164" fontId="3" fillId="4" borderId="16" xfId="0" applyNumberFormat="1" applyFont="1" applyFill="1" applyBorder="1" applyAlignment="1" applyProtection="1">
      <alignment horizontal="center" vertical="center"/>
      <protection locked="0"/>
    </xf>
    <xf numFmtId="0" fontId="23" fillId="4" borderId="54" xfId="0" applyFont="1" applyFill="1" applyBorder="1" applyAlignment="1" applyProtection="1">
      <alignment horizontal="center"/>
      <protection locked="0"/>
    </xf>
    <xf numFmtId="0" fontId="23" fillId="4" borderId="0" xfId="0" applyFont="1" applyFill="1" applyAlignment="1" applyProtection="1">
      <alignment horizontal="center"/>
      <protection locked="0"/>
    </xf>
    <xf numFmtId="0" fontId="23" fillId="4" borderId="12" xfId="0" applyFont="1" applyFill="1" applyBorder="1" applyAlignment="1" applyProtection="1">
      <alignment horizontal="center"/>
      <protection locked="0"/>
    </xf>
    <xf numFmtId="0" fontId="23" fillId="4" borderId="13" xfId="0" applyFont="1" applyFill="1" applyBorder="1" applyAlignment="1" applyProtection="1">
      <alignment horizontal="center" vertical="center" wrapText="1"/>
      <protection locked="0"/>
    </xf>
    <xf numFmtId="0" fontId="23" fillId="4" borderId="24" xfId="0" applyFont="1" applyFill="1" applyBorder="1" applyAlignment="1" applyProtection="1">
      <alignment horizontal="center" vertical="center" wrapText="1"/>
      <protection locked="0"/>
    </xf>
    <xf numFmtId="0" fontId="23" fillId="4" borderId="106" xfId="0" applyFont="1" applyFill="1" applyBorder="1" applyAlignment="1" applyProtection="1">
      <alignment horizontal="center" vertical="center" wrapText="1"/>
      <protection locked="0"/>
    </xf>
    <xf numFmtId="0" fontId="23" fillId="4" borderId="13" xfId="0" applyFont="1" applyFill="1" applyBorder="1" applyAlignment="1" applyProtection="1">
      <alignment horizontal="center" vertical="center"/>
      <protection locked="0"/>
    </xf>
    <xf numFmtId="0" fontId="23" fillId="4" borderId="24" xfId="0" applyFont="1" applyFill="1" applyBorder="1" applyAlignment="1" applyProtection="1">
      <alignment horizontal="center" vertical="center"/>
      <protection locked="0"/>
    </xf>
    <xf numFmtId="0" fontId="23" fillId="4" borderId="106" xfId="0" applyFont="1" applyFill="1" applyBorder="1" applyAlignment="1" applyProtection="1">
      <alignment horizontal="center" vertical="center"/>
      <protection locked="0"/>
    </xf>
    <xf numFmtId="0" fontId="3" fillId="4" borderId="5" xfId="0" applyFont="1" applyFill="1" applyBorder="1" applyAlignment="1">
      <alignment horizontal="right" vertical="center" indent="1"/>
    </xf>
    <xf numFmtId="0" fontId="3" fillId="4" borderId="132" xfId="0" applyFont="1" applyFill="1" applyBorder="1" applyAlignment="1">
      <alignment horizontal="right" vertical="center" indent="1"/>
    </xf>
    <xf numFmtId="0" fontId="3" fillId="4" borderId="6" xfId="0" applyFont="1" applyFill="1" applyBorder="1" applyAlignment="1">
      <alignment horizontal="right" vertical="center" indent="1"/>
    </xf>
    <xf numFmtId="0" fontId="7" fillId="0" borderId="208" xfId="0" quotePrefix="1" applyFont="1" applyBorder="1" applyAlignment="1">
      <alignment horizontal="left" wrapText="1"/>
    </xf>
    <xf numFmtId="0" fontId="7" fillId="0" borderId="209" xfId="0" quotePrefix="1" applyFont="1" applyBorder="1" applyAlignment="1">
      <alignment horizontal="left" wrapText="1"/>
    </xf>
    <xf numFmtId="0" fontId="7" fillId="0" borderId="110" xfId="0" applyFont="1" applyBorder="1" applyAlignment="1">
      <alignment horizontal="left" wrapText="1"/>
    </xf>
    <xf numFmtId="0" fontId="7" fillId="0" borderId="0" xfId="0" applyFont="1" applyAlignment="1">
      <alignment horizontal="left" wrapText="1"/>
    </xf>
    <xf numFmtId="0" fontId="23" fillId="4" borderId="13" xfId="0" applyFont="1" applyFill="1" applyBorder="1" applyAlignment="1" applyProtection="1">
      <alignment horizontal="center"/>
      <protection locked="0"/>
    </xf>
    <xf numFmtId="0" fontId="23" fillId="4" borderId="24" xfId="0" applyFont="1" applyFill="1" applyBorder="1" applyAlignment="1" applyProtection="1">
      <alignment horizontal="center"/>
      <protection locked="0"/>
    </xf>
    <xf numFmtId="0" fontId="23" fillId="4" borderId="106" xfId="0" applyFont="1" applyFill="1" applyBorder="1" applyAlignment="1" applyProtection="1">
      <alignment horizontal="center"/>
      <protection locked="0"/>
    </xf>
    <xf numFmtId="164" fontId="3" fillId="4" borderId="200" xfId="0" applyNumberFormat="1" applyFont="1" applyFill="1" applyBorder="1" applyAlignment="1" applyProtection="1">
      <alignment horizontal="center" vertical="center"/>
      <protection locked="0"/>
    </xf>
    <xf numFmtId="164" fontId="3" fillId="4" borderId="24" xfId="0" applyNumberFormat="1" applyFont="1" applyFill="1" applyBorder="1" applyAlignment="1" applyProtection="1">
      <alignment horizontal="center" vertical="center"/>
      <protection locked="0"/>
    </xf>
    <xf numFmtId="164" fontId="3" fillId="4" borderId="106" xfId="0" applyNumberFormat="1" applyFont="1" applyFill="1" applyBorder="1" applyAlignment="1" applyProtection="1">
      <alignment horizontal="center" vertical="center"/>
      <protection locked="0"/>
    </xf>
    <xf numFmtId="164" fontId="3" fillId="4" borderId="13" xfId="0" applyNumberFormat="1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left" vertical="center" wrapText="1"/>
    </xf>
    <xf numFmtId="164" fontId="3" fillId="4" borderId="36" xfId="0" applyNumberFormat="1" applyFont="1" applyFill="1" applyBorder="1" applyAlignment="1" applyProtection="1">
      <alignment horizontal="center" vertical="center"/>
      <protection locked="0"/>
    </xf>
    <xf numFmtId="164" fontId="3" fillId="4" borderId="37" xfId="0" applyNumberFormat="1" applyFont="1" applyFill="1" applyBorder="1" applyAlignment="1" applyProtection="1">
      <alignment horizontal="center" vertical="center"/>
      <protection locked="0"/>
    </xf>
    <xf numFmtId="164" fontId="3" fillId="4" borderId="35" xfId="0" applyNumberFormat="1" applyFont="1" applyFill="1" applyBorder="1" applyAlignment="1" applyProtection="1">
      <alignment horizontal="center" vertical="center"/>
      <protection locked="0"/>
    </xf>
    <xf numFmtId="164" fontId="3" fillId="4" borderId="199" xfId="0" applyNumberFormat="1" applyFont="1" applyFill="1" applyBorder="1" applyAlignment="1" applyProtection="1">
      <alignment horizontal="center" vertical="center"/>
      <protection locked="0"/>
    </xf>
    <xf numFmtId="164" fontId="3" fillId="4" borderId="33" xfId="0" applyNumberFormat="1" applyFont="1" applyFill="1" applyBorder="1" applyAlignment="1" applyProtection="1">
      <alignment horizontal="center" vertical="center"/>
      <protection locked="0"/>
    </xf>
    <xf numFmtId="164" fontId="3" fillId="4" borderId="160" xfId="0" applyNumberFormat="1" applyFont="1" applyFill="1" applyBorder="1" applyAlignment="1" applyProtection="1">
      <alignment horizontal="center" vertical="center"/>
      <protection locked="0"/>
    </xf>
    <xf numFmtId="164" fontId="23" fillId="4" borderId="24" xfId="0" applyNumberFormat="1" applyFont="1" applyFill="1" applyBorder="1" applyAlignment="1" applyProtection="1">
      <alignment horizontal="center" vertical="center"/>
      <protection locked="0"/>
    </xf>
    <xf numFmtId="164" fontId="23" fillId="4" borderId="106" xfId="0" applyNumberFormat="1" applyFont="1" applyFill="1" applyBorder="1" applyAlignment="1" applyProtection="1">
      <alignment horizontal="center" vertical="center"/>
      <protection locked="0"/>
    </xf>
    <xf numFmtId="0" fontId="23" fillId="4" borderId="17" xfId="0" applyFont="1" applyFill="1" applyBorder="1" applyAlignment="1" applyProtection="1">
      <alignment horizontal="center" vertical="center"/>
      <protection locked="0"/>
    </xf>
    <xf numFmtId="0" fontId="23" fillId="4" borderId="28" xfId="0" applyFont="1" applyFill="1" applyBorder="1" applyAlignment="1" applyProtection="1">
      <alignment horizontal="center" vertical="center"/>
      <protection locked="0"/>
    </xf>
    <xf numFmtId="0" fontId="23" fillId="7" borderId="0" xfId="0" applyFont="1" applyFill="1" applyAlignment="1">
      <alignment horizontal="left" vertical="center" wrapText="1"/>
    </xf>
    <xf numFmtId="0" fontId="23" fillId="7" borderId="12" xfId="0" applyFont="1" applyFill="1" applyBorder="1" applyAlignment="1">
      <alignment horizontal="left" vertical="center" wrapText="1"/>
    </xf>
    <xf numFmtId="0" fontId="23" fillId="7" borderId="54" xfId="0" applyFont="1" applyFill="1" applyBorder="1" applyAlignment="1">
      <alignment horizontal="left" wrapText="1"/>
    </xf>
    <xf numFmtId="0" fontId="23" fillId="7" borderId="12" xfId="0" applyFont="1" applyFill="1" applyBorder="1" applyAlignment="1">
      <alignment horizontal="left" wrapText="1"/>
    </xf>
    <xf numFmtId="0" fontId="23" fillId="4" borderId="21" xfId="0" applyFont="1" applyFill="1" applyBorder="1" applyAlignment="1" applyProtection="1">
      <alignment horizontal="center" vertical="center"/>
      <protection locked="0"/>
    </xf>
    <xf numFmtId="0" fontId="23" fillId="4" borderId="25" xfId="0" applyFont="1" applyFill="1" applyBorder="1" applyAlignment="1" applyProtection="1">
      <alignment horizontal="center" vertical="center" wrapText="1"/>
      <protection locked="0"/>
    </xf>
    <xf numFmtId="0" fontId="23" fillId="4" borderId="30" xfId="0" applyFont="1" applyFill="1" applyBorder="1" applyAlignment="1" applyProtection="1">
      <alignment horizontal="center" vertical="center" wrapText="1"/>
      <protection locked="0"/>
    </xf>
    <xf numFmtId="0" fontId="23" fillId="7" borderId="20" xfId="0" applyFont="1" applyFill="1" applyBorder="1" applyAlignment="1">
      <alignment horizontal="left" vertical="top" wrapText="1"/>
    </xf>
    <xf numFmtId="0" fontId="23" fillId="7" borderId="0" xfId="0" applyFont="1" applyFill="1" applyAlignment="1">
      <alignment horizontal="left" vertical="top" wrapText="1"/>
    </xf>
    <xf numFmtId="0" fontId="23" fillId="7" borderId="18" xfId="0" applyFont="1" applyFill="1" applyBorder="1" applyAlignment="1">
      <alignment horizontal="left" vertical="top" wrapText="1"/>
    </xf>
    <xf numFmtId="0" fontId="23" fillId="7" borderId="0" xfId="0" applyFont="1" applyFill="1" applyAlignment="1">
      <alignment horizontal="left" wrapText="1"/>
    </xf>
    <xf numFmtId="0" fontId="23" fillId="7" borderId="54" xfId="0" applyFont="1" applyFill="1" applyBorder="1" applyAlignment="1">
      <alignment horizontal="left" vertical="center" wrapText="1"/>
    </xf>
    <xf numFmtId="0" fontId="23" fillId="7" borderId="91" xfId="0" applyFont="1" applyFill="1" applyBorder="1" applyAlignment="1">
      <alignment horizontal="left" vertical="center" wrapText="1"/>
    </xf>
    <xf numFmtId="0" fontId="23" fillId="7" borderId="84" xfId="0" applyFont="1" applyFill="1" applyBorder="1" applyAlignment="1">
      <alignment horizontal="left" vertical="center" wrapText="1"/>
    </xf>
    <xf numFmtId="0" fontId="24" fillId="8" borderId="0" xfId="0" applyFont="1" applyFill="1" applyAlignment="1">
      <alignment horizontal="center"/>
    </xf>
    <xf numFmtId="0" fontId="23" fillId="0" borderId="1" xfId="0" applyFont="1" applyBorder="1" applyAlignment="1">
      <alignment horizontal="left" vertical="top"/>
    </xf>
    <xf numFmtId="0" fontId="26" fillId="7" borderId="54" xfId="0" applyFont="1" applyFill="1" applyBorder="1" applyAlignment="1">
      <alignment horizontal="left" vertical="top" wrapText="1"/>
    </xf>
    <xf numFmtId="0" fontId="26" fillId="7" borderId="0" xfId="0" applyFont="1" applyFill="1" applyAlignment="1">
      <alignment horizontal="left" vertical="top" wrapText="1"/>
    </xf>
    <xf numFmtId="0" fontId="23" fillId="7" borderId="54" xfId="0" applyFont="1" applyFill="1" applyBorder="1" applyAlignment="1">
      <alignment horizontal="left" vertical="top" wrapText="1"/>
    </xf>
    <xf numFmtId="0" fontId="24" fillId="8" borderId="54" xfId="0" applyFont="1" applyFill="1" applyBorder="1" applyAlignment="1">
      <alignment horizontal="center"/>
    </xf>
    <xf numFmtId="0" fontId="24" fillId="8" borderId="18" xfId="0" applyFont="1" applyFill="1" applyBorder="1" applyAlignment="1">
      <alignment horizontal="center"/>
    </xf>
    <xf numFmtId="0" fontId="25" fillId="0" borderId="54" xfId="0" applyFont="1" applyBorder="1" applyAlignment="1">
      <alignment horizontal="left" vertical="top"/>
    </xf>
    <xf numFmtId="0" fontId="23" fillId="0" borderId="22" xfId="0" applyFont="1" applyBorder="1" applyAlignment="1">
      <alignment horizontal="left" vertical="top"/>
    </xf>
    <xf numFmtId="0" fontId="23" fillId="4" borderId="27" xfId="0" applyFont="1" applyFill="1" applyBorder="1" applyAlignment="1" applyProtection="1">
      <alignment horizontal="center" vertical="center"/>
      <protection locked="0"/>
    </xf>
    <xf numFmtId="0" fontId="23" fillId="4" borderId="26" xfId="0" applyFont="1" applyFill="1" applyBorder="1" applyAlignment="1" applyProtection="1">
      <alignment horizontal="center" vertical="center"/>
      <protection locked="0"/>
    </xf>
    <xf numFmtId="0" fontId="23" fillId="7" borderId="18" xfId="0" applyFont="1" applyFill="1" applyBorder="1" applyAlignment="1">
      <alignment horizontal="left" wrapText="1"/>
    </xf>
    <xf numFmtId="0" fontId="24" fillId="8" borderId="16" xfId="0" applyFont="1" applyFill="1" applyBorder="1" applyAlignment="1">
      <alignment horizontal="left"/>
    </xf>
    <xf numFmtId="0" fontId="23" fillId="4" borderId="31" xfId="0" applyFont="1" applyFill="1" applyBorder="1" applyAlignment="1" applyProtection="1">
      <alignment horizontal="left"/>
      <protection locked="0"/>
    </xf>
    <xf numFmtId="14" fontId="23" fillId="4" borderId="16" xfId="0" applyNumberFormat="1" applyFont="1" applyFill="1" applyBorder="1" applyAlignment="1" applyProtection="1">
      <alignment horizontal="left"/>
      <protection locked="0"/>
    </xf>
    <xf numFmtId="0" fontId="23" fillId="4" borderId="16" xfId="0" applyFont="1" applyFill="1" applyBorder="1" applyAlignment="1" applyProtection="1">
      <alignment horizontal="left"/>
      <protection locked="0"/>
    </xf>
    <xf numFmtId="0" fontId="41" fillId="7" borderId="0" xfId="0" applyFont="1" applyFill="1" applyAlignment="1">
      <alignment horizontal="left" wrapText="1"/>
    </xf>
    <xf numFmtId="0" fontId="41" fillId="7" borderId="12" xfId="0" applyFont="1" applyFill="1" applyBorder="1" applyAlignment="1">
      <alignment horizontal="left" wrapText="1"/>
    </xf>
    <xf numFmtId="0" fontId="3" fillId="7" borderId="54" xfId="0" applyFont="1" applyFill="1" applyBorder="1" applyAlignment="1">
      <alignment horizontal="left"/>
    </xf>
    <xf numFmtId="0" fontId="3" fillId="7" borderId="0" xfId="0" applyFont="1" applyFill="1" applyAlignment="1">
      <alignment horizontal="left"/>
    </xf>
    <xf numFmtId="0" fontId="23" fillId="4" borderId="33" xfId="0" applyFont="1" applyFill="1" applyBorder="1" applyAlignment="1">
      <alignment horizontal="right"/>
    </xf>
    <xf numFmtId="0" fontId="23" fillId="4" borderId="34" xfId="0" applyFont="1" applyFill="1" applyBorder="1" applyAlignment="1">
      <alignment horizontal="right"/>
    </xf>
    <xf numFmtId="0" fontId="35" fillId="7" borderId="54" xfId="0" applyFont="1" applyFill="1" applyBorder="1" applyAlignment="1">
      <alignment horizontal="center"/>
    </xf>
    <xf numFmtId="0" fontId="35" fillId="7" borderId="0" xfId="0" applyFont="1" applyFill="1" applyAlignment="1">
      <alignment horizontal="center"/>
    </xf>
    <xf numFmtId="0" fontId="35" fillId="7" borderId="64" xfId="0" applyFont="1" applyFill="1" applyBorder="1" applyAlignment="1">
      <alignment horizontal="center"/>
    </xf>
    <xf numFmtId="0" fontId="8" fillId="10" borderId="16" xfId="0" applyFont="1" applyFill="1" applyBorder="1" applyAlignment="1">
      <alignment horizontal="center" vertical="center"/>
    </xf>
    <xf numFmtId="0" fontId="8" fillId="10" borderId="16" xfId="0" applyFont="1" applyFill="1" applyBorder="1" applyAlignment="1">
      <alignment horizontal="center" vertical="center" wrapText="1"/>
    </xf>
    <xf numFmtId="0" fontId="3" fillId="4" borderId="13" xfId="1" applyNumberFormat="1" applyFont="1" applyFill="1" applyBorder="1" applyAlignment="1" applyProtection="1">
      <alignment horizontal="center" vertical="center"/>
      <protection locked="0"/>
    </xf>
    <xf numFmtId="0" fontId="3" fillId="4" borderId="106" xfId="1" applyNumberFormat="1" applyFont="1" applyFill="1" applyBorder="1" applyAlignment="1" applyProtection="1">
      <alignment horizontal="center" vertical="center"/>
      <protection locked="0"/>
    </xf>
    <xf numFmtId="0" fontId="8" fillId="10" borderId="118" xfId="0" applyFont="1" applyFill="1" applyBorder="1" applyAlignment="1">
      <alignment horizontal="center" vertical="center" wrapText="1"/>
    </xf>
    <xf numFmtId="0" fontId="8" fillId="10" borderId="31" xfId="0" applyFont="1" applyFill="1" applyBorder="1" applyAlignment="1">
      <alignment horizontal="center" vertical="center" wrapText="1"/>
    </xf>
    <xf numFmtId="0" fontId="9" fillId="10" borderId="24" xfId="0" applyFont="1" applyFill="1" applyBorder="1" applyAlignment="1">
      <alignment horizontal="center" vertical="center" wrapText="1"/>
    </xf>
    <xf numFmtId="0" fontId="7" fillId="4" borderId="118" xfId="0" applyFont="1" applyFill="1" applyBorder="1" applyAlignment="1">
      <alignment horizontal="center"/>
    </xf>
    <xf numFmtId="0" fontId="8" fillId="10" borderId="13" xfId="0" applyFont="1" applyFill="1" applyBorder="1" applyAlignment="1">
      <alignment horizontal="center" vertical="center"/>
    </xf>
    <xf numFmtId="0" fontId="8" fillId="10" borderId="24" xfId="0" applyFont="1" applyFill="1" applyBorder="1" applyAlignment="1">
      <alignment horizontal="center" vertical="center"/>
    </xf>
    <xf numFmtId="0" fontId="7" fillId="4" borderId="16" xfId="0" applyFont="1" applyFill="1" applyBorder="1" applyAlignment="1">
      <alignment horizontal="center"/>
    </xf>
    <xf numFmtId="0" fontId="3" fillId="7" borderId="24" xfId="0" applyFont="1" applyFill="1" applyBorder="1" applyAlignment="1">
      <alignment horizontal="left" vertical="top"/>
    </xf>
    <xf numFmtId="0" fontId="31" fillId="0" borderId="20" xfId="3" applyFont="1" applyBorder="1" applyAlignment="1">
      <alignment horizontal="left" vertical="center" wrapText="1"/>
    </xf>
    <xf numFmtId="0" fontId="31" fillId="0" borderId="0" xfId="3" applyFont="1" applyAlignment="1">
      <alignment horizontal="left" vertical="center" wrapText="1"/>
    </xf>
    <xf numFmtId="0" fontId="50" fillId="0" borderId="0" xfId="0" applyFont="1" applyAlignment="1">
      <alignment horizontal="left" vertical="top" wrapText="1"/>
    </xf>
    <xf numFmtId="0" fontId="47" fillId="0" borderId="0" xfId="0" applyFont="1" applyAlignment="1">
      <alignment horizontal="left" vertical="top" wrapText="1"/>
    </xf>
    <xf numFmtId="164" fontId="3" fillId="4" borderId="130" xfId="0" applyNumberFormat="1" applyFont="1" applyFill="1" applyBorder="1" applyAlignment="1" applyProtection="1">
      <alignment horizontal="left" vertical="top"/>
      <protection locked="0"/>
    </xf>
    <xf numFmtId="164" fontId="3" fillId="4" borderId="131" xfId="0" applyNumberFormat="1" applyFont="1" applyFill="1" applyBorder="1" applyAlignment="1" applyProtection="1">
      <alignment horizontal="left" vertical="top"/>
      <protection locked="0"/>
    </xf>
    <xf numFmtId="164" fontId="3" fillId="4" borderId="0" xfId="0" applyNumberFormat="1" applyFont="1" applyFill="1" applyAlignment="1" applyProtection="1">
      <alignment horizontal="left" vertical="top"/>
      <protection locked="0"/>
    </xf>
    <xf numFmtId="164" fontId="3" fillId="4" borderId="126" xfId="0" applyNumberFormat="1" applyFont="1" applyFill="1" applyBorder="1" applyAlignment="1" applyProtection="1">
      <alignment horizontal="left" vertical="top"/>
      <protection locked="0"/>
    </xf>
    <xf numFmtId="164" fontId="3" fillId="4" borderId="6" xfId="0" applyNumberFormat="1" applyFont="1" applyFill="1" applyBorder="1" applyAlignment="1" applyProtection="1">
      <alignment horizontal="left" vertical="top"/>
      <protection locked="0"/>
    </xf>
    <xf numFmtId="164" fontId="3" fillId="4" borderId="127" xfId="0" applyNumberFormat="1" applyFont="1" applyFill="1" applyBorder="1" applyAlignment="1" applyProtection="1">
      <alignment horizontal="left" vertical="top"/>
      <protection locked="0"/>
    </xf>
    <xf numFmtId="164" fontId="3" fillId="7" borderId="5" xfId="0" applyNumberFormat="1" applyFont="1" applyFill="1" applyBorder="1" applyAlignment="1" applyProtection="1">
      <alignment horizontal="left" vertical="top"/>
      <protection locked="0"/>
    </xf>
    <xf numFmtId="164" fontId="3" fillId="7" borderId="134" xfId="0" applyNumberFormat="1" applyFont="1" applyFill="1" applyBorder="1" applyAlignment="1" applyProtection="1">
      <alignment horizontal="left" vertical="top"/>
      <protection locked="0"/>
    </xf>
    <xf numFmtId="164" fontId="3" fillId="4" borderId="5" xfId="0" applyNumberFormat="1" applyFont="1" applyFill="1" applyBorder="1" applyAlignment="1" applyProtection="1">
      <alignment horizontal="left" vertical="top"/>
      <protection locked="0"/>
    </xf>
    <xf numFmtId="164" fontId="3" fillId="4" borderId="134" xfId="0" applyNumberFormat="1" applyFont="1" applyFill="1" applyBorder="1" applyAlignment="1" applyProtection="1">
      <alignment horizontal="left" vertical="top"/>
      <protection locked="0"/>
    </xf>
    <xf numFmtId="0" fontId="3" fillId="4" borderId="66" xfId="0" applyFont="1" applyFill="1" applyBorder="1" applyAlignment="1" applyProtection="1">
      <alignment horizontal="left" vertical="center"/>
      <protection locked="0"/>
    </xf>
    <xf numFmtId="0" fontId="3" fillId="4" borderId="67" xfId="0" applyFont="1" applyFill="1" applyBorder="1" applyAlignment="1" applyProtection="1">
      <alignment horizontal="left" vertical="center" wrapText="1"/>
      <protection locked="0"/>
    </xf>
    <xf numFmtId="0" fontId="6" fillId="0" borderId="64" xfId="0" applyFont="1" applyBorder="1" applyAlignment="1">
      <alignment horizontal="left" vertical="center"/>
    </xf>
    <xf numFmtId="0" fontId="42" fillId="7" borderId="61" xfId="0" applyFont="1" applyFill="1" applyBorder="1" applyAlignment="1">
      <alignment horizontal="left" wrapText="1"/>
    </xf>
    <xf numFmtId="0" fontId="42" fillId="7" borderId="62" xfId="0" applyFont="1" applyFill="1" applyBorder="1" applyAlignment="1">
      <alignment horizontal="left" wrapText="1"/>
    </xf>
    <xf numFmtId="0" fontId="13" fillId="0" borderId="29" xfId="0" applyFont="1" applyBorder="1" applyAlignment="1">
      <alignment horizontal="center" vertical="center" wrapText="1"/>
    </xf>
    <xf numFmtId="0" fontId="13" fillId="0" borderId="103" xfId="0" applyFont="1" applyBorder="1" applyAlignment="1">
      <alignment horizontal="center" vertical="center" wrapText="1"/>
    </xf>
    <xf numFmtId="0" fontId="3" fillId="4" borderId="64" xfId="0" applyFont="1" applyFill="1" applyBorder="1" applyAlignment="1" applyProtection="1">
      <alignment horizontal="left" vertical="top" wrapText="1"/>
      <protection locked="0"/>
    </xf>
    <xf numFmtId="14" fontId="3" fillId="4" borderId="5" xfId="0" applyNumberFormat="1" applyFont="1" applyFill="1" applyBorder="1" applyAlignment="1" applyProtection="1">
      <alignment horizontal="right" vertical="center"/>
      <protection locked="0"/>
    </xf>
    <xf numFmtId="0" fontId="3" fillId="4" borderId="5" xfId="0" applyFont="1" applyFill="1" applyBorder="1" applyAlignment="1" applyProtection="1">
      <alignment horizontal="right" vertical="center"/>
      <protection locked="0"/>
    </xf>
    <xf numFmtId="0" fontId="3" fillId="4" borderId="66" xfId="0" applyFont="1" applyFill="1" applyBorder="1" applyAlignment="1" applyProtection="1">
      <alignment horizontal="right" vertical="center"/>
      <protection locked="0"/>
    </xf>
    <xf numFmtId="0" fontId="7" fillId="4" borderId="6" xfId="0" applyFont="1" applyFill="1" applyBorder="1" applyProtection="1">
      <protection locked="0"/>
    </xf>
    <xf numFmtId="0" fontId="3" fillId="4" borderId="4" xfId="0" applyFont="1" applyFill="1" applyBorder="1" applyAlignment="1">
      <alignment horizontal="left" vertical="center"/>
    </xf>
    <xf numFmtId="0" fontId="3" fillId="4" borderId="67" xfId="0" applyFont="1" applyFill="1" applyBorder="1" applyAlignment="1">
      <alignment horizontal="left" vertical="center"/>
    </xf>
    <xf numFmtId="0" fontId="3" fillId="4" borderId="4" xfId="0" applyFont="1" applyFill="1" applyBorder="1" applyAlignment="1" applyProtection="1">
      <alignment horizontal="right" vertical="center"/>
      <protection locked="0"/>
    </xf>
    <xf numFmtId="0" fontId="3" fillId="4" borderId="67" xfId="0" applyFont="1" applyFill="1" applyBorder="1" applyAlignment="1" applyProtection="1">
      <alignment horizontal="right" vertical="center"/>
      <protection locked="0"/>
    </xf>
  </cellXfs>
  <cellStyles count="4">
    <cellStyle name="Įprastas" xfId="0" builtinId="0"/>
    <cellStyle name="Normal 2" xfId="2" xr:uid="{00000000-0005-0000-0000-000000000000}"/>
    <cellStyle name="Normal 2 2" xfId="3" xr:uid="{00000000-0005-0000-0000-000001000000}"/>
    <cellStyle name="Procentai" xfId="1" builtinId="5"/>
  </cellStyles>
  <dxfs count="47">
    <dxf>
      <font>
        <b/>
        <i val="0"/>
        <color rgb="FFFF0000"/>
      </font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5050"/>
        </patternFill>
      </fill>
    </dxf>
    <dxf>
      <fill>
        <patternFill>
          <bgColor theme="4" tint="0.79998168889431442"/>
        </patternFill>
      </fill>
    </dxf>
    <dxf>
      <fill>
        <patternFill>
          <bgColor rgb="FFFF5050"/>
        </patternFill>
      </fill>
    </dxf>
    <dxf>
      <fill>
        <patternFill>
          <bgColor theme="4" tint="0.79998168889431442"/>
        </patternFill>
      </fill>
    </dxf>
    <dxf>
      <fill>
        <patternFill>
          <bgColor rgb="FFFF5050"/>
        </patternFill>
      </fill>
    </dxf>
    <dxf>
      <fill>
        <patternFill>
          <bgColor theme="4" tint="0.79998168889431442"/>
        </patternFill>
      </fill>
    </dxf>
    <dxf>
      <fill>
        <patternFill>
          <bgColor rgb="FFFF5050"/>
        </patternFill>
      </fill>
    </dxf>
    <dxf>
      <fill>
        <patternFill>
          <bgColor theme="4" tint="0.79998168889431442"/>
        </patternFill>
      </fill>
    </dxf>
    <dxf>
      <font>
        <b/>
        <i val="0"/>
        <color rgb="FFFF0000"/>
      </font>
      <fill>
        <patternFill>
          <bgColor theme="9" tint="0.59996337778862885"/>
        </patternFill>
      </fill>
    </dxf>
    <dxf>
      <fill>
        <patternFill>
          <bgColor rgb="FFFEB2B2"/>
        </patternFill>
      </fill>
    </dxf>
    <dxf>
      <fill>
        <patternFill>
          <bgColor rgb="FFFEB2B2"/>
        </patternFill>
      </fill>
    </dxf>
    <dxf>
      <fill>
        <patternFill>
          <bgColor rgb="FFFEB2B2"/>
        </patternFill>
      </fill>
    </dxf>
    <dxf>
      <fill>
        <patternFill>
          <bgColor theme="4" tint="0.79998168889431442"/>
        </patternFill>
      </fill>
    </dxf>
    <dxf>
      <font>
        <color theme="4" tint="0.79998168889431442"/>
      </font>
    </dxf>
    <dxf>
      <fill>
        <patternFill>
          <bgColor rgb="FFFEB2B2"/>
        </patternFill>
      </fill>
    </dxf>
    <dxf>
      <fill>
        <patternFill>
          <bgColor theme="4" tint="0.79998168889431442"/>
        </patternFill>
      </fill>
    </dxf>
    <dxf>
      <fill>
        <patternFill>
          <bgColor rgb="FFFEB2B2"/>
        </patternFill>
      </fill>
    </dxf>
    <dxf>
      <fill>
        <patternFill>
          <bgColor rgb="FFFEB2B2"/>
        </patternFill>
      </fill>
    </dxf>
    <dxf>
      <fill>
        <patternFill>
          <bgColor rgb="FFFEB2B2"/>
        </patternFill>
      </fill>
    </dxf>
    <dxf>
      <font>
        <b/>
        <i val="0"/>
        <color rgb="FFFF0000"/>
      </font>
      <fill>
        <patternFill>
          <bgColor theme="9" tint="0.59996337778862885"/>
        </patternFill>
      </fill>
    </dxf>
    <dxf>
      <fill>
        <patternFill>
          <bgColor rgb="FFFEB2B2"/>
        </patternFill>
      </fill>
    </dxf>
    <dxf>
      <fill>
        <patternFill>
          <bgColor rgb="FFFEB2B2"/>
        </patternFill>
      </fill>
    </dxf>
    <dxf>
      <fill>
        <patternFill>
          <bgColor rgb="FFFEB2B2"/>
        </patternFill>
      </fill>
    </dxf>
    <dxf>
      <fill>
        <patternFill>
          <bgColor rgb="FFFEB2B2"/>
        </patternFill>
      </fill>
    </dxf>
    <dxf>
      <fill>
        <patternFill>
          <bgColor theme="4" tint="0.79998168889431442"/>
        </patternFill>
      </fill>
    </dxf>
    <dxf>
      <font>
        <color theme="4" tint="0.79998168889431442"/>
      </font>
    </dxf>
    <dxf>
      <fill>
        <patternFill>
          <bgColor rgb="FFFEB2B2"/>
        </patternFill>
      </fill>
    </dxf>
    <dxf>
      <font>
        <b/>
        <i val="0"/>
        <color rgb="FFFF0000"/>
      </font>
      <fill>
        <patternFill>
          <bgColor theme="9" tint="0.39994506668294322"/>
        </patternFill>
      </fill>
    </dxf>
    <dxf>
      <font>
        <b/>
        <i val="0"/>
        <color rgb="FFFF0000"/>
      </font>
      <fill>
        <patternFill>
          <bgColor theme="9" tint="0.39994506668294322"/>
        </patternFill>
      </fill>
    </dxf>
  </dxfs>
  <tableStyles count="0" defaultTableStyle="TableStyleMedium2" defaultPivotStyle="PivotStyleLight16"/>
  <colors>
    <mruColors>
      <color rgb="FF4F81BD"/>
      <color rgb="FFFEB2B2"/>
      <color rgb="FFFF9B9B"/>
      <color rgb="FFFF6969"/>
      <color rgb="FFFF5050"/>
      <color rgb="FFFF7C80"/>
      <color rgb="FFF8856E"/>
      <color rgb="FFFF9966"/>
      <color rgb="FF006100"/>
      <color rgb="FF9C000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ustomXml" Target="../ink/ink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17</xdr:col>
      <xdr:colOff>1180530</xdr:colOff>
      <xdr:row>1</xdr:row>
      <xdr:rowOff>104400</xdr:rowOff>
    </xdr:from>
    <xdr:ext cx="360" cy="1905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3" name="Ink 5">
              <a:extLst>
                <a:ext uri="{FF2B5EF4-FFF2-40B4-BE49-F238E27FC236}">
                  <a16:creationId xmlns:a16="http://schemas.microsoft.com/office/drawing/2014/main" id="{B45B0CCD-4070-451A-B53B-127AF35D4491}"/>
                </a:ext>
              </a:extLst>
            </xdr14:cNvPr>
            <xdr14:cNvContentPartPr/>
          </xdr14:nvContentPartPr>
          <xdr14:nvPr macro=""/>
          <xdr14:xfrm>
            <a:off x="1466280" y="428250"/>
            <a:ext cx="360" cy="360"/>
          </xdr14:xfrm>
        </xdr:contentPart>
      </mc:Choice>
      <mc:Fallback xmlns="">
        <xdr:pic>
          <xdr:nvPicPr>
            <xdr:cNvPr id="6" name="Ink 5">
              <a:extLst>
                <a:ext uri="{FF2B5EF4-FFF2-40B4-BE49-F238E27FC236}">
                  <a16:creationId xmlns:a16="http://schemas.microsoft.com/office/drawing/2014/main" xmlns="" xmlns:xdr14="http://schemas.microsoft.com/office/excel/2010/spreadsheetDrawing" id="{F5AC16DF-AEF9-4DEB-B924-37653E23B117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1457640" y="41925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</xdr:wsDr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5-03-25T08:10:54.300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1 0</inkml:trace>
</inkml: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4" tint="0.39997558519241921"/>
    <pageSetUpPr fitToPage="1"/>
  </sheetPr>
  <dimension ref="A1:AZ235"/>
  <sheetViews>
    <sheetView showGridLines="0" topLeftCell="A112" zoomScaleNormal="100" zoomScaleSheetLayoutView="85" zoomScalePageLayoutView="60" workbookViewId="0">
      <selection activeCell="C126" sqref="C126:E126"/>
    </sheetView>
  </sheetViews>
  <sheetFormatPr defaultColWidth="0" defaultRowHeight="12" x14ac:dyDescent="0.2"/>
  <cols>
    <col min="1" max="1" width="1.7109375" style="29" customWidth="1"/>
    <col min="2" max="2" width="67.7109375" style="29" bestFit="1" customWidth="1"/>
    <col min="3" max="5" width="24.28515625" style="29" customWidth="1"/>
    <col min="6" max="6" width="1.7109375" style="495" customWidth="1"/>
    <col min="7" max="10" width="9.140625" style="495" hidden="1" customWidth="1"/>
    <col min="11" max="11" width="20.28515625" style="495" hidden="1" customWidth="1"/>
    <col min="12" max="17" width="9.140625" style="495" hidden="1" customWidth="1"/>
    <col min="18" max="18" width="47.5703125" style="495" hidden="1" customWidth="1"/>
    <col min="19" max="19" width="10.42578125" style="495" hidden="1" customWidth="1"/>
    <col min="20" max="20" width="16.140625" style="495" hidden="1" customWidth="1"/>
    <col min="21" max="22" width="9.140625" style="495" hidden="1" customWidth="1"/>
    <col min="23" max="23" width="23.140625" style="495" hidden="1" customWidth="1"/>
    <col min="24" max="24" width="17.5703125" style="495" customWidth="1"/>
    <col min="25" max="25" width="9.140625" style="495" customWidth="1"/>
    <col min="26" max="26" width="5.7109375" style="495" customWidth="1"/>
    <col min="27" max="27" width="6.28515625" style="495" customWidth="1"/>
    <col min="28" max="28" width="7.7109375" style="495" customWidth="1"/>
    <col min="29" max="29" width="9.85546875" style="495" customWidth="1"/>
    <col min="30" max="50" width="9.140625" style="495" customWidth="1"/>
    <col min="51" max="52" width="0" style="33" hidden="1" customWidth="1"/>
    <col min="53" max="16384" width="9.140625" style="33" hidden="1"/>
  </cols>
  <sheetData>
    <row r="1" spans="2:52" ht="12.75" thickBot="1" x14ac:dyDescent="0.25">
      <c r="F1" s="29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>
        <f>COUNTA(R2:R232)</f>
        <v>220</v>
      </c>
      <c r="S1" s="33">
        <f>COUNTA(S2:S232)</f>
        <v>220</v>
      </c>
      <c r="T1" s="33">
        <f>COUNTA(T2:T232)</f>
        <v>220</v>
      </c>
      <c r="U1" s="33"/>
      <c r="V1" s="33"/>
      <c r="W1" s="33"/>
      <c r="X1" s="29"/>
      <c r="Y1" s="29"/>
      <c r="Z1" s="29"/>
      <c r="AA1" s="29"/>
      <c r="AB1" s="29"/>
      <c r="AC1" s="29"/>
      <c r="AD1" s="29"/>
      <c r="AE1" s="29"/>
      <c r="AF1" s="29"/>
      <c r="AG1" s="29"/>
      <c r="AH1" s="29"/>
      <c r="AI1" s="29"/>
      <c r="AJ1" s="29"/>
      <c r="AK1" s="29"/>
      <c r="AL1" s="29"/>
      <c r="AM1" s="29"/>
      <c r="AN1" s="29"/>
      <c r="AO1" s="29"/>
      <c r="AP1" s="29"/>
      <c r="AQ1" s="29"/>
      <c r="AR1" s="29"/>
      <c r="AS1" s="29"/>
      <c r="AT1" s="29"/>
      <c r="AU1" s="29"/>
      <c r="AV1" s="29"/>
      <c r="AW1" s="29"/>
      <c r="AX1" s="29"/>
      <c r="AY1" s="29"/>
      <c r="AZ1" s="29"/>
    </row>
    <row r="2" spans="2:52" ht="24.75" customHeight="1" x14ac:dyDescent="0.2">
      <c r="B2" s="138"/>
      <c r="C2" s="139"/>
      <c r="D2" s="587" t="s">
        <v>582</v>
      </c>
      <c r="E2" s="588"/>
      <c r="F2" s="29"/>
      <c r="G2" s="33"/>
      <c r="H2" s="33"/>
      <c r="I2" s="33"/>
      <c r="J2" s="33"/>
      <c r="K2" s="33"/>
      <c r="L2" s="33"/>
      <c r="M2" s="33"/>
      <c r="N2" s="33"/>
      <c r="O2" s="33"/>
      <c r="P2" s="33"/>
      <c r="Q2" s="337">
        <v>1</v>
      </c>
      <c r="R2" s="334" t="s">
        <v>0</v>
      </c>
      <c r="S2" s="335">
        <v>253255950</v>
      </c>
      <c r="T2" s="337" t="s">
        <v>416</v>
      </c>
      <c r="U2" s="430">
        <v>1</v>
      </c>
      <c r="V2" s="336" t="s">
        <v>385</v>
      </c>
      <c r="W2" s="33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  <c r="AO2" s="29"/>
      <c r="AP2" s="29"/>
      <c r="AQ2" s="29"/>
      <c r="AR2" s="29"/>
      <c r="AS2" s="29"/>
      <c r="AT2" s="29"/>
      <c r="AU2" s="29"/>
      <c r="AV2" s="29"/>
      <c r="AW2" s="29"/>
      <c r="AX2" s="29"/>
    </row>
    <row r="3" spans="2:52" ht="24.75" customHeight="1" x14ac:dyDescent="0.2">
      <c r="B3" s="140"/>
      <c r="C3" s="63"/>
      <c r="D3" s="589"/>
      <c r="E3" s="590"/>
      <c r="F3" s="29"/>
      <c r="G3" s="33"/>
      <c r="H3" s="33"/>
      <c r="I3" s="33"/>
      <c r="J3" s="33"/>
      <c r="K3" s="33"/>
      <c r="L3" s="33"/>
      <c r="M3" s="33"/>
      <c r="N3" s="33"/>
      <c r="O3" s="33"/>
      <c r="P3" s="33"/>
      <c r="Q3" s="337">
        <v>2</v>
      </c>
      <c r="R3" s="334" t="s">
        <v>2</v>
      </c>
      <c r="S3" s="335">
        <v>152903578</v>
      </c>
      <c r="T3" s="337" t="s">
        <v>416</v>
      </c>
      <c r="U3" s="430">
        <v>1</v>
      </c>
      <c r="V3" s="336" t="s">
        <v>528</v>
      </c>
      <c r="W3" s="33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</row>
    <row r="4" spans="2:52" ht="24" customHeight="1" x14ac:dyDescent="0.2">
      <c r="B4" s="140"/>
      <c r="C4" s="63"/>
      <c r="D4" s="589"/>
      <c r="E4" s="590"/>
      <c r="F4" s="29"/>
      <c r="G4" s="33"/>
      <c r="H4" s="33"/>
      <c r="I4" s="33"/>
      <c r="J4" s="33"/>
      <c r="K4" s="33"/>
      <c r="L4" s="33"/>
      <c r="M4" s="33"/>
      <c r="N4" s="33"/>
      <c r="O4" s="33"/>
      <c r="P4" s="33"/>
      <c r="Q4" s="337">
        <v>3</v>
      </c>
      <c r="R4" s="334" t="s">
        <v>3</v>
      </c>
      <c r="S4" s="335">
        <v>152968145</v>
      </c>
      <c r="T4" s="337" t="s">
        <v>416</v>
      </c>
      <c r="U4" s="430">
        <v>1</v>
      </c>
      <c r="V4" s="336" t="s">
        <v>46</v>
      </c>
      <c r="W4" s="33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</row>
    <row r="5" spans="2:52" ht="12.75" x14ac:dyDescent="0.2">
      <c r="B5" s="140"/>
      <c r="C5" s="63"/>
      <c r="D5" s="63"/>
      <c r="E5" s="141"/>
      <c r="F5" s="29"/>
      <c r="G5" s="33"/>
      <c r="H5" s="33"/>
      <c r="I5" s="33"/>
      <c r="J5" s="33"/>
      <c r="K5" s="33"/>
      <c r="L5" s="33"/>
      <c r="M5" s="33"/>
      <c r="N5" s="33"/>
      <c r="O5" s="33"/>
      <c r="P5" s="33"/>
      <c r="Q5" s="337">
        <v>4</v>
      </c>
      <c r="R5" s="334" t="s">
        <v>4</v>
      </c>
      <c r="S5" s="335">
        <v>149566841</v>
      </c>
      <c r="T5" s="337" t="s">
        <v>435</v>
      </c>
      <c r="U5" s="430">
        <v>0.99919999999999998</v>
      </c>
      <c r="V5" s="336" t="s">
        <v>385</v>
      </c>
      <c r="W5" s="33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29"/>
      <c r="AW5" s="29"/>
      <c r="AX5" s="29"/>
    </row>
    <row r="6" spans="2:52" ht="15.75" x14ac:dyDescent="0.25">
      <c r="B6" s="598" t="s">
        <v>5</v>
      </c>
      <c r="C6" s="599"/>
      <c r="D6" s="599"/>
      <c r="E6" s="600"/>
      <c r="F6" s="29"/>
      <c r="G6" s="33"/>
      <c r="H6" s="33"/>
      <c r="I6" s="33"/>
      <c r="J6" s="33"/>
      <c r="K6" s="33"/>
      <c r="L6" s="33"/>
      <c r="M6" s="33"/>
      <c r="N6" s="33"/>
      <c r="O6" s="33"/>
      <c r="P6" s="33"/>
      <c r="Q6" s="435">
        <v>5</v>
      </c>
      <c r="R6" s="338" t="s">
        <v>6</v>
      </c>
      <c r="S6" s="339">
        <v>149947714</v>
      </c>
      <c r="T6" s="337" t="s">
        <v>435</v>
      </c>
      <c r="U6" s="430">
        <v>0.98629999999999995</v>
      </c>
      <c r="V6" s="336" t="s">
        <v>386</v>
      </c>
      <c r="W6" s="33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29"/>
      <c r="AM6" s="29"/>
      <c r="AN6" s="29"/>
      <c r="AO6" s="29"/>
      <c r="AP6" s="29"/>
      <c r="AQ6" s="29"/>
      <c r="AR6" s="29"/>
      <c r="AS6" s="29"/>
      <c r="AT6" s="29"/>
      <c r="AU6" s="29"/>
      <c r="AV6" s="29"/>
      <c r="AW6" s="29"/>
      <c r="AX6" s="29"/>
    </row>
    <row r="7" spans="2:52" ht="15" x14ac:dyDescent="0.25">
      <c r="B7" s="142"/>
      <c r="C7" s="31"/>
      <c r="D7" s="31"/>
      <c r="E7" s="143"/>
      <c r="F7" s="29"/>
      <c r="G7" s="33"/>
      <c r="H7" s="33"/>
      <c r="I7" s="33"/>
      <c r="J7" s="33"/>
      <c r="K7" s="33"/>
      <c r="L7" s="33"/>
      <c r="M7" s="33"/>
      <c r="N7" s="33"/>
      <c r="O7" s="33"/>
      <c r="P7" s="33"/>
      <c r="Q7" s="337">
        <v>6</v>
      </c>
      <c r="R7" s="334" t="s">
        <v>8</v>
      </c>
      <c r="S7" s="335">
        <v>149951417</v>
      </c>
      <c r="T7" s="337" t="s">
        <v>435</v>
      </c>
      <c r="U7" s="430">
        <v>1</v>
      </c>
      <c r="V7" s="336" t="s">
        <v>386</v>
      </c>
      <c r="W7" s="33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29"/>
      <c r="AK7" s="29"/>
      <c r="AL7" s="29"/>
      <c r="AM7" s="29"/>
      <c r="AN7" s="29"/>
      <c r="AO7" s="29"/>
      <c r="AP7" s="29"/>
      <c r="AQ7" s="29"/>
      <c r="AR7" s="29"/>
      <c r="AS7" s="29"/>
      <c r="AT7" s="29"/>
      <c r="AU7" s="29"/>
      <c r="AV7" s="29"/>
      <c r="AW7" s="29"/>
      <c r="AX7" s="29"/>
    </row>
    <row r="8" spans="2:52" ht="18.75" x14ac:dyDescent="0.3">
      <c r="B8" s="144" t="s">
        <v>7</v>
      </c>
      <c r="C8" s="601" t="s">
        <v>303</v>
      </c>
      <c r="D8" s="601"/>
      <c r="E8" s="602"/>
      <c r="F8" s="29"/>
      <c r="G8" s="33"/>
      <c r="H8" s="33"/>
      <c r="I8" s="33"/>
      <c r="J8" s="33"/>
      <c r="K8" s="33"/>
      <c r="L8" s="33"/>
      <c r="M8" s="33"/>
      <c r="N8" s="33"/>
      <c r="O8" s="33"/>
      <c r="P8" s="33"/>
      <c r="Q8" s="435">
        <v>7</v>
      </c>
      <c r="R8" s="435" t="s">
        <v>12</v>
      </c>
      <c r="S8" s="339">
        <v>250135860</v>
      </c>
      <c r="T8" s="337" t="s">
        <v>435</v>
      </c>
      <c r="U8" s="430">
        <v>0.31</v>
      </c>
      <c r="V8" s="336" t="s">
        <v>387</v>
      </c>
      <c r="W8" s="33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29"/>
      <c r="AI8" s="29"/>
      <c r="AJ8" s="29"/>
      <c r="AK8" s="29"/>
      <c r="AL8" s="29"/>
      <c r="AM8" s="29"/>
      <c r="AN8" s="29"/>
      <c r="AO8" s="29"/>
      <c r="AP8" s="29"/>
      <c r="AQ8" s="29"/>
      <c r="AR8" s="29"/>
      <c r="AS8" s="29"/>
      <c r="AT8" s="29"/>
      <c r="AU8" s="29"/>
      <c r="AV8" s="29"/>
      <c r="AW8" s="29"/>
      <c r="AX8" s="29"/>
    </row>
    <row r="9" spans="2:52" ht="12.75" x14ac:dyDescent="0.2">
      <c r="B9" s="145" t="s">
        <v>9</v>
      </c>
      <c r="C9" s="591" t="str">
        <f>IFERROR(VLOOKUP(C8,$R$1:$T$239,3,FALSE),"")</f>
        <v xml:space="preserve">Varėnos rajono savivaldybė </v>
      </c>
      <c r="D9" s="591"/>
      <c r="E9" s="592"/>
      <c r="F9" s="29"/>
      <c r="G9" s="33"/>
      <c r="H9" s="33" t="s">
        <v>10</v>
      </c>
      <c r="I9" s="33"/>
      <c r="J9" s="33"/>
      <c r="K9" s="33"/>
      <c r="L9" s="33"/>
      <c r="M9" s="33"/>
      <c r="N9" s="33"/>
      <c r="O9" s="33"/>
      <c r="P9" s="33"/>
      <c r="Q9" s="337">
        <v>8</v>
      </c>
      <c r="R9" s="334" t="s">
        <v>15</v>
      </c>
      <c r="S9" s="335">
        <v>153720195</v>
      </c>
      <c r="T9" s="337" t="s">
        <v>432</v>
      </c>
      <c r="U9" s="431" t="s">
        <v>51</v>
      </c>
      <c r="V9" s="336" t="s">
        <v>385</v>
      </c>
      <c r="W9" s="33"/>
      <c r="X9" s="29"/>
      <c r="Y9" s="29"/>
      <c r="Z9" s="29"/>
      <c r="AA9" s="29"/>
      <c r="AB9" s="29"/>
      <c r="AC9" s="29"/>
      <c r="AD9" s="29"/>
      <c r="AE9" s="29"/>
      <c r="AF9" s="29"/>
      <c r="AG9" s="29"/>
      <c r="AH9" s="29"/>
      <c r="AI9" s="29"/>
      <c r="AJ9" s="29"/>
      <c r="AK9" s="29"/>
      <c r="AL9" s="29"/>
      <c r="AM9" s="29"/>
      <c r="AN9" s="29"/>
      <c r="AO9" s="29"/>
      <c r="AP9" s="29"/>
      <c r="AQ9" s="29"/>
      <c r="AR9" s="29"/>
      <c r="AS9" s="29"/>
      <c r="AT9" s="29"/>
      <c r="AU9" s="29"/>
      <c r="AV9" s="29"/>
      <c r="AW9" s="29"/>
      <c r="AX9" s="29"/>
    </row>
    <row r="10" spans="2:52" ht="12.75" x14ac:dyDescent="0.2">
      <c r="B10" s="146" t="s">
        <v>13</v>
      </c>
      <c r="C10" s="591">
        <f>IFERROR(VLOOKUP(C8,$R$2:$S$239,2,FALSE),"")</f>
        <v>184626819</v>
      </c>
      <c r="D10" s="591"/>
      <c r="E10" s="592"/>
      <c r="F10" s="29"/>
      <c r="G10" s="33"/>
      <c r="H10" s="33" t="s">
        <v>1</v>
      </c>
      <c r="I10" s="33"/>
      <c r="J10" s="33"/>
      <c r="K10" s="33"/>
      <c r="L10" s="33"/>
      <c r="M10" s="33"/>
      <c r="N10" s="33"/>
      <c r="O10" s="33"/>
      <c r="P10" s="33"/>
      <c r="Q10" s="337">
        <v>9</v>
      </c>
      <c r="R10" s="334" t="s">
        <v>19</v>
      </c>
      <c r="S10" s="335">
        <v>154138664</v>
      </c>
      <c r="T10" s="337" t="s">
        <v>440</v>
      </c>
      <c r="U10" s="430">
        <v>1</v>
      </c>
      <c r="V10" s="336" t="s">
        <v>385</v>
      </c>
      <c r="W10" s="33"/>
      <c r="X10" s="29"/>
      <c r="Y10" s="29"/>
      <c r="Z10" s="29"/>
      <c r="AA10" s="29"/>
      <c r="AB10" s="29"/>
      <c r="AC10" s="29"/>
      <c r="AD10" s="29"/>
      <c r="AE10" s="29"/>
      <c r="AF10" s="29"/>
      <c r="AG10" s="29"/>
      <c r="AH10" s="29"/>
      <c r="AI10" s="29"/>
      <c r="AJ10" s="29"/>
      <c r="AK10" s="29"/>
      <c r="AL10" s="29"/>
      <c r="AM10" s="29"/>
      <c r="AN10" s="29"/>
      <c r="AO10" s="29"/>
      <c r="AP10" s="29"/>
      <c r="AQ10" s="29"/>
      <c r="AR10" s="29"/>
      <c r="AS10" s="29"/>
      <c r="AT10" s="29"/>
      <c r="AU10" s="29"/>
      <c r="AV10" s="29"/>
      <c r="AW10" s="29"/>
      <c r="AX10" s="29"/>
    </row>
    <row r="11" spans="2:52" ht="12.75" x14ac:dyDescent="0.2">
      <c r="B11" s="146" t="s">
        <v>393</v>
      </c>
      <c r="C11" s="603" t="str">
        <f>IFERROR(VLOOKUP(C8,$R$2:$V$239,5,FALSE),"")</f>
        <v>Vandentvarka</v>
      </c>
      <c r="D11" s="603"/>
      <c r="E11" s="604"/>
      <c r="F11" s="29"/>
      <c r="G11" s="33"/>
      <c r="H11" s="33" t="s">
        <v>517</v>
      </c>
      <c r="I11" s="33"/>
      <c r="J11" s="33"/>
      <c r="K11" s="33"/>
      <c r="L11" s="33"/>
      <c r="M11" s="33"/>
      <c r="N11" s="33"/>
      <c r="O11" s="33"/>
      <c r="P11" s="33"/>
      <c r="Q11" s="337">
        <v>10</v>
      </c>
      <c r="R11" s="334" t="s">
        <v>22</v>
      </c>
      <c r="S11" s="335">
        <v>154111083</v>
      </c>
      <c r="T11" s="337" t="s">
        <v>440</v>
      </c>
      <c r="U11" s="430">
        <v>1</v>
      </c>
      <c r="V11" s="336" t="s">
        <v>518</v>
      </c>
      <c r="W11" s="33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29"/>
      <c r="AL11" s="29"/>
      <c r="AM11" s="29"/>
      <c r="AN11" s="29"/>
      <c r="AO11" s="29"/>
      <c r="AP11" s="29"/>
      <c r="AQ11" s="29"/>
      <c r="AR11" s="29"/>
      <c r="AS11" s="29"/>
      <c r="AT11" s="29"/>
      <c r="AU11" s="29"/>
      <c r="AV11" s="29"/>
      <c r="AW11" s="29"/>
      <c r="AX11" s="29"/>
    </row>
    <row r="12" spans="2:52" ht="12.75" x14ac:dyDescent="0.2">
      <c r="B12" s="146" t="s">
        <v>530</v>
      </c>
      <c r="C12" s="593"/>
      <c r="D12" s="593"/>
      <c r="E12" s="594"/>
      <c r="F12" s="29"/>
      <c r="G12" s="33"/>
      <c r="H12" s="33" t="s">
        <v>26</v>
      </c>
      <c r="I12" s="33"/>
      <c r="J12" s="33"/>
      <c r="K12" s="33"/>
      <c r="L12" s="33"/>
      <c r="M12" s="33"/>
      <c r="N12" s="33"/>
      <c r="O12" s="33"/>
      <c r="P12" s="33"/>
      <c r="Q12" s="337">
        <v>11</v>
      </c>
      <c r="R12" s="334" t="s">
        <v>24</v>
      </c>
      <c r="S12" s="335">
        <v>154112751</v>
      </c>
      <c r="T12" s="337" t="s">
        <v>440</v>
      </c>
      <c r="U12" s="430">
        <v>0.98719999999999997</v>
      </c>
      <c r="V12" s="335" t="s">
        <v>386</v>
      </c>
      <c r="W12" s="33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  <c r="AN12" s="29"/>
      <c r="AO12" s="29"/>
      <c r="AP12" s="29"/>
      <c r="AQ12" s="29"/>
      <c r="AR12" s="29"/>
      <c r="AS12" s="29"/>
      <c r="AT12" s="29"/>
      <c r="AU12" s="29"/>
      <c r="AV12" s="29"/>
      <c r="AW12" s="29"/>
      <c r="AX12" s="29"/>
    </row>
    <row r="13" spans="2:52" ht="12.75" x14ac:dyDescent="0.2">
      <c r="B13" s="146"/>
      <c r="C13" s="34"/>
      <c r="D13" s="34"/>
      <c r="E13" s="147"/>
      <c r="F13" s="29"/>
      <c r="G13" s="33"/>
      <c r="H13" s="33" t="s">
        <v>30</v>
      </c>
      <c r="I13" s="33"/>
      <c r="J13" s="33"/>
      <c r="K13" s="33"/>
      <c r="L13" s="33"/>
      <c r="M13" s="33"/>
      <c r="N13" s="33"/>
      <c r="O13" s="33"/>
      <c r="P13" s="33"/>
      <c r="Q13" s="337">
        <v>12</v>
      </c>
      <c r="R13" s="334" t="s">
        <v>28</v>
      </c>
      <c r="S13" s="335">
        <v>152812840</v>
      </c>
      <c r="T13" s="337" t="s">
        <v>426</v>
      </c>
      <c r="U13" s="430">
        <v>1</v>
      </c>
      <c r="V13" s="335" t="s">
        <v>385</v>
      </c>
      <c r="W13" s="33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29"/>
      <c r="AV13" s="29"/>
      <c r="AW13" s="29"/>
      <c r="AX13" s="29"/>
    </row>
    <row r="14" spans="2:52" ht="12.75" x14ac:dyDescent="0.2">
      <c r="B14" s="146"/>
      <c r="C14" s="595" t="s">
        <v>36</v>
      </c>
      <c r="D14" s="596"/>
      <c r="E14" s="597"/>
      <c r="F14" s="29"/>
      <c r="G14" s="33"/>
      <c r="H14" s="33" t="s">
        <v>33</v>
      </c>
      <c r="I14" s="33"/>
      <c r="J14" s="33"/>
      <c r="K14" s="33"/>
      <c r="L14" s="33"/>
      <c r="M14" s="33"/>
      <c r="N14" s="33"/>
      <c r="O14" s="33"/>
      <c r="P14" s="33"/>
      <c r="Q14" s="337">
        <v>13</v>
      </c>
      <c r="R14" s="334" t="s">
        <v>32</v>
      </c>
      <c r="S14" s="335">
        <v>152840633</v>
      </c>
      <c r="T14" s="337" t="s">
        <v>426</v>
      </c>
      <c r="U14" s="430">
        <v>1</v>
      </c>
      <c r="V14" s="335" t="s">
        <v>386</v>
      </c>
      <c r="W14" s="33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  <c r="AV14" s="29"/>
      <c r="AW14" s="29"/>
      <c r="AX14" s="29"/>
    </row>
    <row r="15" spans="2:52" ht="12.75" x14ac:dyDescent="0.2">
      <c r="B15" s="146" t="s">
        <v>40</v>
      </c>
      <c r="C15" s="607" t="s">
        <v>330</v>
      </c>
      <c r="D15" s="607"/>
      <c r="E15" s="148" t="s">
        <v>41</v>
      </c>
      <c r="F15" s="29"/>
      <c r="G15" s="33"/>
      <c r="H15" s="33" t="s">
        <v>37</v>
      </c>
      <c r="I15" s="33"/>
      <c r="J15" s="33"/>
      <c r="K15" s="33"/>
      <c r="L15" s="33"/>
      <c r="M15" s="33"/>
      <c r="N15" s="33"/>
      <c r="O15" s="33"/>
      <c r="P15" s="33"/>
      <c r="Q15" s="337">
        <v>14</v>
      </c>
      <c r="R15" s="334" t="s">
        <v>35</v>
      </c>
      <c r="S15" s="335">
        <v>152814478</v>
      </c>
      <c r="T15" s="337" t="s">
        <v>426</v>
      </c>
      <c r="U15" s="430">
        <v>0.83520000000000005</v>
      </c>
      <c r="V15" s="335" t="s">
        <v>394</v>
      </c>
      <c r="W15" s="33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  <c r="AN15" s="29"/>
      <c r="AO15" s="29"/>
      <c r="AP15" s="29"/>
      <c r="AQ15" s="29"/>
      <c r="AR15" s="29"/>
      <c r="AS15" s="29"/>
      <c r="AT15" s="29"/>
      <c r="AU15" s="29"/>
      <c r="AV15" s="29"/>
      <c r="AW15" s="29"/>
      <c r="AX15" s="29"/>
    </row>
    <row r="16" spans="2:52" ht="12.75" x14ac:dyDescent="0.2">
      <c r="B16" s="149" t="s">
        <v>45</v>
      </c>
      <c r="C16" s="608"/>
      <c r="D16" s="609"/>
      <c r="E16" s="150"/>
      <c r="F16" s="29"/>
      <c r="G16" s="33"/>
      <c r="H16" s="33" t="s">
        <v>42</v>
      </c>
      <c r="I16" s="33"/>
      <c r="J16" s="33"/>
      <c r="K16" s="33"/>
      <c r="L16" s="33"/>
      <c r="M16" s="33"/>
      <c r="N16" s="33"/>
      <c r="O16" s="33"/>
      <c r="P16" s="33"/>
      <c r="Q16" s="337">
        <v>15</v>
      </c>
      <c r="R16" s="334" t="s">
        <v>39</v>
      </c>
      <c r="S16" s="335">
        <v>154724428</v>
      </c>
      <c r="T16" s="337" t="s">
        <v>436</v>
      </c>
      <c r="U16" s="431" t="s">
        <v>51</v>
      </c>
      <c r="V16" s="335" t="s">
        <v>394</v>
      </c>
      <c r="W16" s="33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29"/>
      <c r="AL16" s="29"/>
      <c r="AM16" s="29"/>
      <c r="AN16" s="29"/>
      <c r="AO16" s="29"/>
      <c r="AP16" s="29"/>
      <c r="AQ16" s="29"/>
      <c r="AR16" s="29"/>
      <c r="AS16" s="29"/>
      <c r="AT16" s="29"/>
      <c r="AU16" s="29"/>
      <c r="AV16" s="29"/>
      <c r="AW16" s="29"/>
      <c r="AX16" s="29"/>
    </row>
    <row r="17" spans="1:50" ht="12.75" x14ac:dyDescent="0.2">
      <c r="B17" s="149" t="s">
        <v>49</v>
      </c>
      <c r="C17" s="608"/>
      <c r="D17" s="609"/>
      <c r="E17" s="150"/>
      <c r="F17" s="29"/>
      <c r="G17" s="33"/>
      <c r="H17" s="33" t="s">
        <v>46</v>
      </c>
      <c r="I17" s="33"/>
      <c r="J17" s="33"/>
      <c r="K17" s="33"/>
      <c r="L17" s="33"/>
      <c r="M17" s="33"/>
      <c r="N17" s="33"/>
      <c r="O17" s="33"/>
      <c r="P17" s="33"/>
      <c r="Q17" s="337">
        <v>16</v>
      </c>
      <c r="R17" s="334" t="s">
        <v>44</v>
      </c>
      <c r="S17" s="335">
        <v>154742789</v>
      </c>
      <c r="T17" s="337" t="s">
        <v>436</v>
      </c>
      <c r="U17" s="430">
        <v>1</v>
      </c>
      <c r="V17" s="335" t="s">
        <v>46</v>
      </c>
      <c r="W17" s="33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  <c r="AQ17" s="29"/>
      <c r="AR17" s="29"/>
      <c r="AS17" s="29"/>
      <c r="AT17" s="29"/>
      <c r="AU17" s="29"/>
      <c r="AV17" s="29"/>
      <c r="AW17" s="29"/>
      <c r="AX17" s="29"/>
    </row>
    <row r="18" spans="1:50" ht="12.75" x14ac:dyDescent="0.2">
      <c r="B18" s="149" t="s">
        <v>53</v>
      </c>
      <c r="C18" s="561"/>
      <c r="D18" s="562"/>
      <c r="E18" s="150"/>
      <c r="F18" s="29"/>
      <c r="G18" s="33"/>
      <c r="H18" s="33" t="s">
        <v>50</v>
      </c>
      <c r="I18" s="33"/>
      <c r="J18" s="33"/>
      <c r="K18" s="33"/>
      <c r="L18" s="33"/>
      <c r="M18" s="33"/>
      <c r="N18" s="33"/>
      <c r="O18" s="33"/>
      <c r="P18" s="33"/>
      <c r="Q18" s="337">
        <v>17</v>
      </c>
      <c r="R18" s="334" t="s">
        <v>48</v>
      </c>
      <c r="S18" s="335">
        <v>154866655</v>
      </c>
      <c r="T18" s="337" t="s">
        <v>436</v>
      </c>
      <c r="U18" s="430">
        <v>1</v>
      </c>
      <c r="V18" s="335" t="s">
        <v>386</v>
      </c>
      <c r="W18" s="33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9"/>
      <c r="AN18" s="29"/>
      <c r="AO18" s="29"/>
      <c r="AP18" s="29"/>
      <c r="AQ18" s="29"/>
      <c r="AR18" s="29"/>
      <c r="AS18" s="29"/>
      <c r="AT18" s="29"/>
      <c r="AU18" s="29"/>
      <c r="AV18" s="29"/>
      <c r="AW18" s="29"/>
      <c r="AX18" s="29"/>
    </row>
    <row r="19" spans="1:50" ht="12.75" x14ac:dyDescent="0.2">
      <c r="B19" s="149" t="s">
        <v>56</v>
      </c>
      <c r="C19" s="561"/>
      <c r="D19" s="562"/>
      <c r="E19" s="150"/>
      <c r="F19" s="29"/>
      <c r="G19" s="33"/>
      <c r="H19" s="33" t="s">
        <v>54</v>
      </c>
      <c r="I19" s="33"/>
      <c r="J19" s="33"/>
      <c r="K19" s="33"/>
      <c r="L19" s="33"/>
      <c r="M19" s="33"/>
      <c r="N19" s="33"/>
      <c r="O19" s="33"/>
      <c r="P19" s="33"/>
      <c r="Q19" s="337">
        <v>18</v>
      </c>
      <c r="R19" s="334" t="s">
        <v>52</v>
      </c>
      <c r="S19" s="335">
        <v>154850665</v>
      </c>
      <c r="T19" s="337" t="s">
        <v>436</v>
      </c>
      <c r="U19" s="430">
        <v>0.93110000000000004</v>
      </c>
      <c r="V19" s="335" t="s">
        <v>385</v>
      </c>
      <c r="W19" s="33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29"/>
      <c r="AL19" s="29"/>
      <c r="AM19" s="29"/>
      <c r="AN19" s="29"/>
      <c r="AO19" s="29"/>
      <c r="AP19" s="29"/>
      <c r="AQ19" s="29"/>
      <c r="AR19" s="29"/>
      <c r="AS19" s="29"/>
      <c r="AT19" s="29"/>
      <c r="AU19" s="29"/>
      <c r="AV19" s="29"/>
      <c r="AW19" s="29"/>
      <c r="AX19" s="29"/>
    </row>
    <row r="20" spans="1:50" ht="12.75" x14ac:dyDescent="0.2">
      <c r="B20" s="149" t="s">
        <v>59</v>
      </c>
      <c r="C20" s="561"/>
      <c r="D20" s="562"/>
      <c r="E20" s="150"/>
      <c r="F20" s="29"/>
      <c r="G20" s="33"/>
      <c r="H20" s="33" t="s">
        <v>57</v>
      </c>
      <c r="I20" s="33"/>
      <c r="J20" s="33"/>
      <c r="K20" s="33"/>
      <c r="L20" s="33"/>
      <c r="M20" s="33"/>
      <c r="N20" s="33"/>
      <c r="O20" s="33"/>
      <c r="P20" s="33"/>
      <c r="Q20" s="337">
        <v>19</v>
      </c>
      <c r="R20" s="334" t="s">
        <v>55</v>
      </c>
      <c r="S20" s="335">
        <v>152003098</v>
      </c>
      <c r="T20" s="337" t="s">
        <v>417</v>
      </c>
      <c r="U20" s="430">
        <v>0.97640000000000005</v>
      </c>
      <c r="V20" s="335" t="s">
        <v>386</v>
      </c>
      <c r="W20" s="33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29"/>
      <c r="AO20" s="29"/>
      <c r="AP20" s="29"/>
      <c r="AQ20" s="29"/>
      <c r="AR20" s="29"/>
      <c r="AS20" s="29"/>
      <c r="AT20" s="29"/>
      <c r="AU20" s="29"/>
      <c r="AV20" s="29"/>
      <c r="AW20" s="29"/>
      <c r="AX20" s="29"/>
    </row>
    <row r="21" spans="1:50" ht="12.75" x14ac:dyDescent="0.2">
      <c r="B21" s="149" t="s">
        <v>67</v>
      </c>
      <c r="C21" s="563" t="s">
        <v>68</v>
      </c>
      <c r="D21" s="564"/>
      <c r="E21" s="151">
        <f>100%-SUM(E16:E20)</f>
        <v>1</v>
      </c>
      <c r="F21" s="29"/>
      <c r="G21" s="33"/>
      <c r="H21" s="33" t="s">
        <v>60</v>
      </c>
      <c r="I21" s="33"/>
      <c r="J21" s="33"/>
      <c r="K21" s="33"/>
      <c r="L21" s="33"/>
      <c r="M21" s="33"/>
      <c r="N21" s="33"/>
      <c r="O21" s="33"/>
      <c r="P21" s="33"/>
      <c r="Q21" s="337">
        <v>20</v>
      </c>
      <c r="R21" s="334" t="s">
        <v>58</v>
      </c>
      <c r="S21" s="335">
        <v>301500997</v>
      </c>
      <c r="T21" s="337" t="s">
        <v>417</v>
      </c>
      <c r="U21" s="430">
        <v>1</v>
      </c>
      <c r="V21" s="335" t="s">
        <v>385</v>
      </c>
      <c r="W21" s="33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29"/>
      <c r="AL21" s="29"/>
      <c r="AM21" s="29"/>
      <c r="AN21" s="29"/>
      <c r="AO21" s="29"/>
      <c r="AP21" s="29"/>
      <c r="AQ21" s="29"/>
      <c r="AR21" s="29"/>
      <c r="AS21" s="29"/>
      <c r="AT21" s="29"/>
      <c r="AU21" s="29"/>
      <c r="AV21" s="29"/>
      <c r="AW21" s="29"/>
      <c r="AX21" s="29"/>
    </row>
    <row r="22" spans="1:50" ht="12.75" x14ac:dyDescent="0.2">
      <c r="B22" s="149"/>
      <c r="C22" s="69"/>
      <c r="D22" s="69"/>
      <c r="E22" s="152"/>
      <c r="F22" s="29"/>
      <c r="G22" s="33"/>
      <c r="H22" s="33" t="s">
        <v>62</v>
      </c>
      <c r="I22" s="33"/>
      <c r="J22" s="33"/>
      <c r="K22" s="33"/>
      <c r="L22" s="33"/>
      <c r="M22" s="33"/>
      <c r="N22" s="33"/>
      <c r="O22" s="33"/>
      <c r="P22" s="33"/>
      <c r="Q22" s="337">
        <v>21</v>
      </c>
      <c r="R22" s="334" t="s">
        <v>61</v>
      </c>
      <c r="S22" s="335">
        <v>300076944</v>
      </c>
      <c r="T22" s="337" t="s">
        <v>417</v>
      </c>
      <c r="U22" s="430">
        <v>1</v>
      </c>
      <c r="V22" s="335" t="s">
        <v>394</v>
      </c>
      <c r="W22" s="33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29"/>
      <c r="AJ22" s="29"/>
      <c r="AK22" s="29"/>
      <c r="AL22" s="29"/>
      <c r="AM22" s="29"/>
      <c r="AN22" s="29"/>
      <c r="AO22" s="29"/>
      <c r="AP22" s="29"/>
      <c r="AQ22" s="29"/>
      <c r="AR22" s="29"/>
      <c r="AS22" s="29"/>
      <c r="AT22" s="29"/>
      <c r="AU22" s="29"/>
      <c r="AV22" s="29"/>
      <c r="AW22" s="29"/>
      <c r="AX22" s="29"/>
    </row>
    <row r="23" spans="1:50" ht="12.75" x14ac:dyDescent="0.2">
      <c r="B23" s="153" t="s">
        <v>70</v>
      </c>
      <c r="C23" s="565"/>
      <c r="D23" s="565"/>
      <c r="E23" s="566"/>
      <c r="F23" s="29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7">
        <v>22</v>
      </c>
      <c r="R23" s="334" t="s">
        <v>63</v>
      </c>
      <c r="S23" s="335">
        <v>152007157</v>
      </c>
      <c r="T23" s="337" t="s">
        <v>417</v>
      </c>
      <c r="U23" s="430">
        <v>1</v>
      </c>
      <c r="V23" s="335" t="s">
        <v>519</v>
      </c>
      <c r="W23" s="33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29"/>
      <c r="AP23" s="29"/>
      <c r="AQ23" s="29"/>
      <c r="AR23" s="29"/>
      <c r="AS23" s="29"/>
      <c r="AT23" s="29"/>
      <c r="AU23" s="29"/>
      <c r="AV23" s="29"/>
      <c r="AW23" s="29"/>
      <c r="AX23" s="29"/>
    </row>
    <row r="24" spans="1:50" ht="24" x14ac:dyDescent="0.2">
      <c r="B24" s="154" t="s">
        <v>72</v>
      </c>
      <c r="C24" s="610"/>
      <c r="D24" s="610"/>
      <c r="E24" s="611"/>
      <c r="F24" s="29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7">
        <v>23</v>
      </c>
      <c r="R24" s="334" t="s">
        <v>64</v>
      </c>
      <c r="S24" s="335">
        <v>305802733</v>
      </c>
      <c r="T24" s="337" t="s">
        <v>443</v>
      </c>
      <c r="U24" s="430">
        <v>1</v>
      </c>
      <c r="V24" s="335" t="s">
        <v>46</v>
      </c>
      <c r="W24" s="33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</row>
    <row r="25" spans="1:50" ht="12.75" x14ac:dyDescent="0.2">
      <c r="B25" s="146"/>
      <c r="C25" s="69"/>
      <c r="D25" s="69"/>
      <c r="E25" s="152"/>
      <c r="F25" s="29"/>
      <c r="G25" s="33"/>
      <c r="H25" s="65"/>
      <c r="I25" s="33"/>
      <c r="J25" s="33"/>
      <c r="K25" s="33"/>
      <c r="L25" s="33"/>
      <c r="M25" s="33"/>
      <c r="N25" s="33"/>
      <c r="O25" s="33"/>
      <c r="P25" s="33"/>
      <c r="Q25" s="337">
        <v>24</v>
      </c>
      <c r="R25" s="334" t="s">
        <v>65</v>
      </c>
      <c r="S25" s="335">
        <v>181613656</v>
      </c>
      <c r="T25" s="337" t="s">
        <v>443</v>
      </c>
      <c r="U25" s="430">
        <v>1</v>
      </c>
      <c r="V25" s="335" t="s">
        <v>518</v>
      </c>
      <c r="W25" s="33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  <c r="AR25" s="29"/>
      <c r="AS25" s="29"/>
      <c r="AT25" s="29"/>
      <c r="AU25" s="29"/>
      <c r="AV25" s="29"/>
      <c r="AW25" s="29"/>
      <c r="AX25" s="29"/>
    </row>
    <row r="26" spans="1:50" ht="24" x14ac:dyDescent="0.2">
      <c r="B26" s="155" t="s">
        <v>74</v>
      </c>
      <c r="C26" s="585"/>
      <c r="D26" s="585"/>
      <c r="E26" s="586"/>
      <c r="F26" s="29"/>
      <c r="G26" s="33"/>
      <c r="H26" s="33"/>
      <c r="I26" s="65"/>
      <c r="J26" s="65"/>
      <c r="K26" s="33"/>
      <c r="L26" s="33"/>
      <c r="M26" s="33"/>
      <c r="N26" s="33"/>
      <c r="O26" s="33"/>
      <c r="P26" s="33"/>
      <c r="Q26" s="342">
        <v>25</v>
      </c>
      <c r="R26" s="340" t="s">
        <v>66</v>
      </c>
      <c r="S26" s="341">
        <v>155513971</v>
      </c>
      <c r="T26" s="342" t="s">
        <v>429</v>
      </c>
      <c r="U26" s="432">
        <v>1</v>
      </c>
      <c r="V26" s="341" t="s">
        <v>386</v>
      </c>
      <c r="W26" s="33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29"/>
      <c r="AL26" s="29"/>
      <c r="AM26" s="29"/>
      <c r="AN26" s="29"/>
      <c r="AO26" s="29"/>
      <c r="AP26" s="29"/>
      <c r="AQ26" s="29"/>
      <c r="AR26" s="29"/>
      <c r="AS26" s="29"/>
      <c r="AT26" s="29"/>
      <c r="AU26" s="29"/>
      <c r="AV26" s="29"/>
      <c r="AW26" s="29"/>
      <c r="AX26" s="29"/>
    </row>
    <row r="27" spans="1:50" ht="24" x14ac:dyDescent="0.2">
      <c r="B27" s="155" t="s">
        <v>76</v>
      </c>
      <c r="C27" s="605"/>
      <c r="D27" s="605"/>
      <c r="E27" s="606"/>
      <c r="F27" s="29"/>
      <c r="G27" s="33"/>
      <c r="H27" s="33"/>
      <c r="I27" s="33"/>
      <c r="J27" s="33"/>
      <c r="K27" s="33"/>
      <c r="L27" s="33"/>
      <c r="M27" s="65"/>
      <c r="N27" s="65"/>
      <c r="O27" s="65"/>
      <c r="P27" s="65"/>
      <c r="Q27" s="342">
        <v>26</v>
      </c>
      <c r="R27" s="340" t="s">
        <v>69</v>
      </c>
      <c r="S27" s="341">
        <v>255512870</v>
      </c>
      <c r="T27" s="342" t="s">
        <v>429</v>
      </c>
      <c r="U27" s="432">
        <v>0.99709999999999999</v>
      </c>
      <c r="V27" s="341" t="s">
        <v>518</v>
      </c>
      <c r="W27" s="33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  <c r="AN27" s="29"/>
      <c r="AO27" s="29"/>
      <c r="AP27" s="29"/>
      <c r="AQ27" s="29"/>
      <c r="AR27" s="29"/>
      <c r="AS27" s="29"/>
      <c r="AT27" s="29"/>
      <c r="AU27" s="29"/>
      <c r="AV27" s="29"/>
      <c r="AW27" s="29"/>
      <c r="AX27" s="29"/>
    </row>
    <row r="28" spans="1:50" ht="12.75" x14ac:dyDescent="0.2">
      <c r="B28" s="146"/>
      <c r="C28" s="69"/>
      <c r="D28" s="69"/>
      <c r="E28" s="152"/>
      <c r="F28" s="29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42">
        <v>27</v>
      </c>
      <c r="R28" s="340" t="s">
        <v>71</v>
      </c>
      <c r="S28" s="341">
        <v>155634880</v>
      </c>
      <c r="T28" s="342" t="s">
        <v>429</v>
      </c>
      <c r="U28" s="432">
        <v>0.99850000000000005</v>
      </c>
      <c r="V28" s="341" t="s">
        <v>386</v>
      </c>
      <c r="W28" s="33"/>
      <c r="X28" s="29"/>
      <c r="Y28" s="29"/>
      <c r="Z28" s="29"/>
      <c r="AA28" s="29"/>
      <c r="AB28" s="29"/>
      <c r="AC28" s="29"/>
      <c r="AD28" s="29"/>
      <c r="AE28" s="29"/>
      <c r="AF28" s="29"/>
      <c r="AG28" s="29"/>
      <c r="AH28" s="29"/>
      <c r="AI28" s="29"/>
      <c r="AJ28" s="29"/>
      <c r="AK28" s="29"/>
      <c r="AL28" s="29"/>
      <c r="AM28" s="29"/>
      <c r="AN28" s="29"/>
      <c r="AO28" s="29"/>
      <c r="AP28" s="29"/>
      <c r="AQ28" s="29"/>
      <c r="AR28" s="29"/>
      <c r="AS28" s="29"/>
      <c r="AT28" s="29"/>
      <c r="AU28" s="29"/>
      <c r="AV28" s="29"/>
      <c r="AW28" s="29"/>
      <c r="AX28" s="29"/>
    </row>
    <row r="29" spans="1:50" ht="22.5" customHeight="1" x14ac:dyDescent="0.2">
      <c r="B29" s="146"/>
      <c r="C29" s="581" t="s">
        <v>79</v>
      </c>
      <c r="D29" s="581"/>
      <c r="E29" s="582"/>
      <c r="F29" s="29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42">
        <v>28</v>
      </c>
      <c r="R29" s="340" t="s">
        <v>389</v>
      </c>
      <c r="S29" s="341">
        <v>155402647</v>
      </c>
      <c r="T29" s="342" t="s">
        <v>429</v>
      </c>
      <c r="U29" s="433" t="s">
        <v>51</v>
      </c>
      <c r="V29" s="336" t="s">
        <v>528</v>
      </c>
      <c r="W29" s="33"/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29"/>
      <c r="AI29" s="29"/>
      <c r="AJ29" s="29"/>
      <c r="AK29" s="29"/>
      <c r="AL29" s="29"/>
      <c r="AM29" s="29"/>
      <c r="AN29" s="29"/>
      <c r="AO29" s="29"/>
      <c r="AP29" s="29"/>
      <c r="AQ29" s="29"/>
      <c r="AR29" s="29"/>
      <c r="AS29" s="29"/>
      <c r="AT29" s="29"/>
      <c r="AU29" s="29"/>
      <c r="AV29" s="29"/>
      <c r="AW29" s="29"/>
      <c r="AX29" s="29"/>
    </row>
    <row r="30" spans="1:50" ht="12.75" x14ac:dyDescent="0.2">
      <c r="B30" s="156"/>
      <c r="C30" s="583" t="s">
        <v>80</v>
      </c>
      <c r="D30" s="583"/>
      <c r="E30" s="584"/>
      <c r="F30" s="29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42">
        <v>29</v>
      </c>
      <c r="R30" s="334" t="s">
        <v>73</v>
      </c>
      <c r="S30" s="335">
        <v>156916523</v>
      </c>
      <c r="T30" s="337" t="s">
        <v>447</v>
      </c>
      <c r="U30" s="430">
        <v>1</v>
      </c>
      <c r="V30" s="336" t="s">
        <v>528</v>
      </c>
      <c r="W30" s="33"/>
      <c r="X30" s="29"/>
      <c r="Y30" s="29"/>
      <c r="Z30" s="29"/>
      <c r="AA30" s="29"/>
      <c r="AB30" s="29"/>
      <c r="AC30" s="29"/>
      <c r="AD30" s="29"/>
      <c r="AE30" s="29"/>
      <c r="AF30" s="29"/>
      <c r="AG30" s="29"/>
      <c r="AH30" s="29"/>
      <c r="AI30" s="29"/>
      <c r="AJ30" s="29"/>
      <c r="AK30" s="29"/>
      <c r="AL30" s="29"/>
      <c r="AM30" s="29"/>
      <c r="AN30" s="29"/>
      <c r="AO30" s="29"/>
      <c r="AP30" s="29"/>
      <c r="AQ30" s="29"/>
      <c r="AR30" s="29"/>
      <c r="AS30" s="29"/>
      <c r="AT30" s="29"/>
      <c r="AU30" s="29"/>
      <c r="AV30" s="29"/>
      <c r="AW30" s="29"/>
      <c r="AX30" s="29"/>
    </row>
    <row r="31" spans="1:50" s="65" customFormat="1" ht="12.75" x14ac:dyDescent="0.2">
      <c r="A31" s="29"/>
      <c r="B31" s="157"/>
      <c r="C31" s="573" t="s">
        <v>82</v>
      </c>
      <c r="D31" s="573"/>
      <c r="E31" s="574"/>
      <c r="F31" s="29"/>
      <c r="H31" s="66"/>
      <c r="I31" s="33"/>
      <c r="J31" s="33"/>
      <c r="K31" s="33"/>
      <c r="L31" s="33"/>
      <c r="M31" s="33"/>
      <c r="N31" s="33"/>
      <c r="O31" s="33"/>
      <c r="P31" s="33"/>
      <c r="Q31" s="342">
        <v>30</v>
      </c>
      <c r="R31" s="334" t="s">
        <v>75</v>
      </c>
      <c r="S31" s="335">
        <v>256564350</v>
      </c>
      <c r="T31" s="337" t="s">
        <v>447</v>
      </c>
      <c r="U31" s="430">
        <v>1</v>
      </c>
      <c r="V31" s="335" t="s">
        <v>385</v>
      </c>
      <c r="X31" s="29"/>
      <c r="Y31" s="29"/>
      <c r="Z31" s="29"/>
      <c r="AA31" s="29"/>
      <c r="AB31" s="29"/>
      <c r="AC31" s="29"/>
      <c r="AD31" s="29"/>
      <c r="AE31" s="29"/>
      <c r="AF31" s="29"/>
      <c r="AG31" s="29"/>
      <c r="AH31" s="29"/>
      <c r="AI31" s="29"/>
      <c r="AJ31" s="29"/>
      <c r="AK31" s="29"/>
      <c r="AL31" s="29"/>
      <c r="AM31" s="29"/>
      <c r="AN31" s="29"/>
      <c r="AO31" s="29"/>
      <c r="AP31" s="29"/>
      <c r="AQ31" s="29"/>
      <c r="AR31" s="29"/>
      <c r="AS31" s="29"/>
      <c r="AT31" s="29"/>
      <c r="AU31" s="29"/>
      <c r="AV31" s="29"/>
      <c r="AW31" s="29"/>
      <c r="AX31" s="29"/>
    </row>
    <row r="32" spans="1:50" ht="12.75" x14ac:dyDescent="0.2">
      <c r="B32" s="157"/>
      <c r="C32" s="575" t="s">
        <v>84</v>
      </c>
      <c r="D32" s="575"/>
      <c r="E32" s="576"/>
      <c r="F32" s="29"/>
      <c r="G32" s="33"/>
      <c r="H32" s="66"/>
      <c r="I32" s="66"/>
      <c r="J32" s="66"/>
      <c r="K32" s="33"/>
      <c r="L32" s="33"/>
      <c r="M32" s="33"/>
      <c r="N32" s="33"/>
      <c r="O32" s="33"/>
      <c r="P32" s="33"/>
      <c r="Q32" s="342">
        <v>31</v>
      </c>
      <c r="R32" s="334" t="s">
        <v>77</v>
      </c>
      <c r="S32" s="335">
        <v>156576661</v>
      </c>
      <c r="T32" s="337" t="s">
        <v>447</v>
      </c>
      <c r="U32" s="430">
        <v>1</v>
      </c>
      <c r="V32" s="335" t="s">
        <v>46</v>
      </c>
      <c r="W32" s="33"/>
      <c r="X32" s="29"/>
      <c r="Y32" s="29"/>
      <c r="Z32" s="29"/>
      <c r="AA32" s="29"/>
      <c r="AB32" s="29"/>
      <c r="AC32" s="29"/>
      <c r="AD32" s="29"/>
      <c r="AE32" s="29"/>
      <c r="AF32" s="29"/>
      <c r="AG32" s="29"/>
      <c r="AH32" s="29"/>
      <c r="AI32" s="29"/>
      <c r="AJ32" s="29"/>
      <c r="AK32" s="29"/>
      <c r="AL32" s="29"/>
      <c r="AM32" s="29"/>
      <c r="AN32" s="29"/>
      <c r="AO32" s="29"/>
      <c r="AP32" s="29"/>
      <c r="AQ32" s="29"/>
      <c r="AR32" s="29"/>
      <c r="AS32" s="29"/>
      <c r="AT32" s="29"/>
      <c r="AU32" s="29"/>
      <c r="AV32" s="29"/>
      <c r="AW32" s="29"/>
      <c r="AX32" s="29"/>
    </row>
    <row r="33" spans="1:50" ht="24.75" thickBot="1" x14ac:dyDescent="0.25">
      <c r="B33" s="158" t="s">
        <v>86</v>
      </c>
      <c r="C33" s="208" t="s">
        <v>499</v>
      </c>
      <c r="D33" s="36"/>
      <c r="E33" s="209" t="s">
        <v>500</v>
      </c>
      <c r="F33" s="29"/>
      <c r="G33" s="33"/>
      <c r="H33" s="33"/>
      <c r="I33" s="66"/>
      <c r="J33" s="66"/>
      <c r="K33" s="33"/>
      <c r="L33" s="33"/>
      <c r="M33" s="66"/>
      <c r="N33" s="66"/>
      <c r="O33" s="66"/>
      <c r="P33" s="66"/>
      <c r="Q33" s="342">
        <v>32</v>
      </c>
      <c r="R33" s="334" t="s">
        <v>78</v>
      </c>
      <c r="S33" s="335">
        <v>156737189</v>
      </c>
      <c r="T33" s="337" t="s">
        <v>447</v>
      </c>
      <c r="U33" s="430">
        <v>1</v>
      </c>
      <c r="V33" s="335" t="s">
        <v>386</v>
      </c>
      <c r="W33" s="33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29"/>
      <c r="AI33" s="29"/>
      <c r="AJ33" s="29"/>
      <c r="AK33" s="29"/>
      <c r="AL33" s="29"/>
      <c r="AM33" s="29"/>
      <c r="AN33" s="29"/>
      <c r="AO33" s="29"/>
      <c r="AP33" s="29"/>
      <c r="AQ33" s="29"/>
      <c r="AR33" s="29"/>
      <c r="AS33" s="29"/>
      <c r="AT33" s="29"/>
      <c r="AU33" s="29"/>
      <c r="AV33" s="29"/>
      <c r="AW33" s="29"/>
      <c r="AX33" s="29"/>
    </row>
    <row r="34" spans="1:50" ht="12.75" x14ac:dyDescent="0.2">
      <c r="B34" s="160" t="s">
        <v>88</v>
      </c>
      <c r="C34" s="27">
        <v>1583.1</v>
      </c>
      <c r="D34" s="33"/>
      <c r="E34" s="161">
        <v>1674.5</v>
      </c>
      <c r="F34" s="29"/>
      <c r="G34" s="33"/>
      <c r="H34" s="66"/>
      <c r="I34" s="33"/>
      <c r="J34" s="33"/>
      <c r="K34" s="33"/>
      <c r="L34" s="33"/>
      <c r="M34" s="66"/>
      <c r="N34" s="66"/>
      <c r="O34" s="66"/>
      <c r="P34" s="66"/>
      <c r="Q34" s="342">
        <v>33</v>
      </c>
      <c r="R34" s="334" t="s">
        <v>81</v>
      </c>
      <c r="S34" s="335">
        <v>157531950</v>
      </c>
      <c r="T34" s="337" t="s">
        <v>448</v>
      </c>
      <c r="U34" s="430">
        <v>1</v>
      </c>
      <c r="V34" s="335" t="s">
        <v>385</v>
      </c>
      <c r="W34" s="33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  <c r="AN34" s="29"/>
      <c r="AO34" s="29"/>
      <c r="AP34" s="29"/>
      <c r="AQ34" s="29"/>
      <c r="AR34" s="29"/>
      <c r="AS34" s="29"/>
      <c r="AT34" s="29"/>
      <c r="AU34" s="29"/>
      <c r="AV34" s="29"/>
      <c r="AW34" s="29"/>
      <c r="AX34" s="29"/>
    </row>
    <row r="35" spans="1:50" ht="12.75" x14ac:dyDescent="0.2">
      <c r="B35" s="160" t="s">
        <v>90</v>
      </c>
      <c r="C35" s="26">
        <v>1113.4000000000001</v>
      </c>
      <c r="D35" s="33"/>
      <c r="E35" s="162">
        <v>1247</v>
      </c>
      <c r="F35" s="29"/>
      <c r="G35" s="33"/>
      <c r="H35" s="66"/>
      <c r="I35" s="66"/>
      <c r="J35" s="66"/>
      <c r="K35" s="33"/>
      <c r="L35" s="33"/>
      <c r="M35" s="33"/>
      <c r="N35" s="33"/>
      <c r="O35" s="33"/>
      <c r="P35" s="33"/>
      <c r="Q35" s="342">
        <v>34</v>
      </c>
      <c r="R35" s="334" t="s">
        <v>83</v>
      </c>
      <c r="S35" s="335">
        <v>157521319</v>
      </c>
      <c r="T35" s="337" t="s">
        <v>448</v>
      </c>
      <c r="U35" s="430">
        <v>1</v>
      </c>
      <c r="V35" s="335" t="s">
        <v>518</v>
      </c>
      <c r="W35" s="33"/>
      <c r="X35" s="29"/>
      <c r="Y35" s="29"/>
      <c r="Z35" s="29"/>
      <c r="AA35" s="29"/>
      <c r="AB35" s="29"/>
      <c r="AC35" s="29"/>
      <c r="AD35" s="29"/>
      <c r="AE35" s="29"/>
      <c r="AF35" s="29"/>
      <c r="AG35" s="29"/>
      <c r="AH35" s="29"/>
      <c r="AI35" s="29"/>
      <c r="AJ35" s="29"/>
      <c r="AK35" s="29"/>
      <c r="AL35" s="29"/>
      <c r="AM35" s="29"/>
      <c r="AN35" s="29"/>
      <c r="AO35" s="29"/>
      <c r="AP35" s="29"/>
      <c r="AQ35" s="29"/>
      <c r="AR35" s="29"/>
      <c r="AS35" s="29"/>
      <c r="AT35" s="29"/>
      <c r="AU35" s="29"/>
      <c r="AV35" s="29"/>
      <c r="AW35" s="29"/>
      <c r="AX35" s="29"/>
    </row>
    <row r="36" spans="1:50" ht="12.75" x14ac:dyDescent="0.2">
      <c r="B36" s="163" t="s">
        <v>92</v>
      </c>
      <c r="C36" s="40">
        <f>+C34-C35</f>
        <v>469.69999999999982</v>
      </c>
      <c r="D36" s="33"/>
      <c r="E36" s="164">
        <f>+E34-E35</f>
        <v>427.5</v>
      </c>
      <c r="F36" s="29"/>
      <c r="G36" s="33"/>
      <c r="H36" s="33"/>
      <c r="I36" s="66"/>
      <c r="J36" s="66"/>
      <c r="K36" s="41"/>
      <c r="L36" s="33"/>
      <c r="M36" s="66"/>
      <c r="N36" s="66"/>
      <c r="O36" s="66"/>
      <c r="P36" s="66"/>
      <c r="Q36" s="342">
        <v>35</v>
      </c>
      <c r="R36" s="334" t="s">
        <v>85</v>
      </c>
      <c r="S36" s="335">
        <v>157536164</v>
      </c>
      <c r="T36" s="337" t="s">
        <v>448</v>
      </c>
      <c r="U36" s="430">
        <v>1</v>
      </c>
      <c r="V36" s="335" t="s">
        <v>46</v>
      </c>
      <c r="W36" s="33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9"/>
      <c r="AL36" s="29"/>
      <c r="AM36" s="29"/>
      <c r="AN36" s="29"/>
      <c r="AO36" s="29"/>
      <c r="AP36" s="29"/>
      <c r="AQ36" s="29"/>
      <c r="AR36" s="29"/>
      <c r="AS36" s="29"/>
      <c r="AT36" s="29"/>
      <c r="AU36" s="29"/>
      <c r="AV36" s="29"/>
      <c r="AW36" s="29"/>
      <c r="AX36" s="29"/>
    </row>
    <row r="37" spans="1:50" s="66" customFormat="1" ht="12.75" x14ac:dyDescent="0.2">
      <c r="A37" s="29"/>
      <c r="B37" s="160" t="s">
        <v>93</v>
      </c>
      <c r="C37" s="330">
        <v>56.8</v>
      </c>
      <c r="D37" s="47"/>
      <c r="E37" s="331">
        <v>59.7</v>
      </c>
      <c r="F37" s="29"/>
      <c r="H37" s="33"/>
      <c r="I37" s="33"/>
      <c r="J37" s="33"/>
      <c r="K37" s="33"/>
      <c r="L37" s="42"/>
      <c r="Q37" s="342">
        <v>36</v>
      </c>
      <c r="R37" s="334" t="s">
        <v>87</v>
      </c>
      <c r="S37" s="335">
        <v>258325370</v>
      </c>
      <c r="T37" s="337" t="s">
        <v>427</v>
      </c>
      <c r="U37" s="430">
        <v>1</v>
      </c>
      <c r="V37" s="335" t="s">
        <v>518</v>
      </c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9"/>
      <c r="AL37" s="29"/>
      <c r="AM37" s="29"/>
      <c r="AN37" s="29"/>
      <c r="AO37" s="29"/>
      <c r="AP37" s="29"/>
      <c r="AQ37" s="29"/>
      <c r="AR37" s="29"/>
      <c r="AS37" s="29"/>
      <c r="AT37" s="29"/>
      <c r="AU37" s="29"/>
      <c r="AV37" s="29"/>
      <c r="AW37" s="29"/>
      <c r="AX37" s="29"/>
    </row>
    <row r="38" spans="1:50" s="66" customFormat="1" ht="12.75" x14ac:dyDescent="0.2">
      <c r="A38" s="29"/>
      <c r="B38" s="160" t="s">
        <v>95</v>
      </c>
      <c r="C38" s="25">
        <v>273.10000000000002</v>
      </c>
      <c r="D38" s="47"/>
      <c r="E38" s="165">
        <v>292.60000000000002</v>
      </c>
      <c r="F38" s="29"/>
      <c r="H38" s="33"/>
      <c r="I38" s="33"/>
      <c r="J38" s="33"/>
      <c r="K38" s="33"/>
      <c r="L38" s="33"/>
      <c r="M38" s="33"/>
      <c r="N38" s="33"/>
      <c r="O38" s="33"/>
      <c r="P38" s="33"/>
      <c r="Q38" s="342">
        <v>37</v>
      </c>
      <c r="R38" s="334" t="s">
        <v>89</v>
      </c>
      <c r="S38" s="335">
        <v>158161361</v>
      </c>
      <c r="T38" s="337" t="s">
        <v>427</v>
      </c>
      <c r="U38" s="430">
        <v>1</v>
      </c>
      <c r="V38" s="335" t="s">
        <v>46</v>
      </c>
      <c r="X38" s="29"/>
      <c r="Y38" s="29"/>
      <c r="Z38" s="29"/>
      <c r="AA38" s="29"/>
      <c r="AB38" s="29"/>
      <c r="AC38" s="29"/>
      <c r="AD38" s="29"/>
      <c r="AE38" s="29"/>
      <c r="AF38" s="29"/>
      <c r="AG38" s="29"/>
      <c r="AH38" s="29"/>
      <c r="AI38" s="29"/>
      <c r="AJ38" s="29"/>
      <c r="AK38" s="29"/>
      <c r="AL38" s="29"/>
      <c r="AM38" s="29"/>
      <c r="AN38" s="29"/>
      <c r="AO38" s="29"/>
      <c r="AP38" s="29"/>
      <c r="AQ38" s="29"/>
      <c r="AR38" s="29"/>
      <c r="AS38" s="29"/>
      <c r="AT38" s="29"/>
      <c r="AU38" s="29"/>
      <c r="AV38" s="29"/>
      <c r="AW38" s="29"/>
      <c r="AX38" s="29"/>
    </row>
    <row r="39" spans="1:50" ht="12.75" x14ac:dyDescent="0.2">
      <c r="B39" s="163" t="s">
        <v>97</v>
      </c>
      <c r="C39" s="40">
        <f>+C36-C37-C38</f>
        <v>139.79999999999978</v>
      </c>
      <c r="D39" s="33"/>
      <c r="E39" s="494">
        <f>+E36-E37-E38</f>
        <v>75.199999999999989</v>
      </c>
      <c r="F39" s="29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42">
        <v>38</v>
      </c>
      <c r="R39" s="334" t="s">
        <v>91</v>
      </c>
      <c r="S39" s="335">
        <v>158275315</v>
      </c>
      <c r="T39" s="337" t="s">
        <v>427</v>
      </c>
      <c r="U39" s="430">
        <v>1</v>
      </c>
      <c r="V39" s="335" t="s">
        <v>385</v>
      </c>
      <c r="W39" s="33"/>
      <c r="X39" s="29"/>
      <c r="Y39" s="29"/>
      <c r="Z39" s="29"/>
      <c r="AA39" s="29"/>
      <c r="AB39" s="29"/>
      <c r="AC39" s="29"/>
      <c r="AD39" s="29"/>
      <c r="AE39" s="29"/>
      <c r="AF39" s="29"/>
      <c r="AG39" s="29"/>
      <c r="AH39" s="29"/>
      <c r="AI39" s="29"/>
      <c r="AJ39" s="29"/>
      <c r="AK39" s="29"/>
      <c r="AL39" s="29"/>
      <c r="AM39" s="29"/>
      <c r="AN39" s="29"/>
      <c r="AO39" s="29"/>
      <c r="AP39" s="29"/>
      <c r="AQ39" s="29"/>
      <c r="AR39" s="29"/>
      <c r="AS39" s="29"/>
      <c r="AT39" s="29"/>
      <c r="AU39" s="29"/>
      <c r="AV39" s="29"/>
      <c r="AW39" s="29"/>
      <c r="AX39" s="29"/>
    </row>
    <row r="40" spans="1:50" s="66" customFormat="1" ht="12.75" x14ac:dyDescent="0.2">
      <c r="A40" s="29"/>
      <c r="B40" s="493" t="s">
        <v>99</v>
      </c>
      <c r="C40" s="509"/>
      <c r="D40" s="48"/>
      <c r="E40" s="510"/>
      <c r="F40" s="29"/>
      <c r="I40" s="33"/>
      <c r="J40" s="33"/>
      <c r="K40" s="33"/>
      <c r="L40" s="33"/>
      <c r="M40" s="33"/>
      <c r="N40" s="33"/>
      <c r="O40" s="33"/>
      <c r="P40" s="33"/>
      <c r="Q40" s="342">
        <v>39</v>
      </c>
      <c r="R40" s="334" t="s">
        <v>520</v>
      </c>
      <c r="S40" s="335">
        <v>158737526</v>
      </c>
      <c r="T40" s="337" t="s">
        <v>427</v>
      </c>
      <c r="U40" s="431" t="s">
        <v>51</v>
      </c>
      <c r="V40" s="335" t="s">
        <v>394</v>
      </c>
      <c r="X40" s="29"/>
      <c r="Y40" s="29"/>
      <c r="Z40" s="29"/>
      <c r="AA40" s="29"/>
      <c r="AB40" s="29"/>
      <c r="AC40" s="29"/>
      <c r="AD40" s="29"/>
      <c r="AE40" s="29"/>
      <c r="AF40" s="29"/>
      <c r="AG40" s="29"/>
      <c r="AH40" s="29"/>
      <c r="AI40" s="29"/>
      <c r="AJ40" s="29"/>
      <c r="AK40" s="29"/>
      <c r="AL40" s="29"/>
      <c r="AM40" s="29"/>
      <c r="AN40" s="29"/>
      <c r="AO40" s="29"/>
      <c r="AP40" s="29"/>
      <c r="AQ40" s="29"/>
      <c r="AR40" s="29"/>
      <c r="AS40" s="29"/>
      <c r="AT40" s="29"/>
      <c r="AU40" s="29"/>
      <c r="AV40" s="29"/>
      <c r="AW40" s="29"/>
      <c r="AX40" s="29"/>
    </row>
    <row r="41" spans="1:50" ht="12.75" x14ac:dyDescent="0.2">
      <c r="B41" s="160" t="s">
        <v>101</v>
      </c>
      <c r="C41" s="443">
        <v>11.5</v>
      </c>
      <c r="D41" s="48"/>
      <c r="E41" s="166">
        <v>32.200000000000003</v>
      </c>
      <c r="F41" s="29"/>
      <c r="G41" s="33"/>
      <c r="H41" s="66"/>
      <c r="I41" s="33"/>
      <c r="J41" s="33"/>
      <c r="K41" s="33"/>
      <c r="L41" s="33"/>
      <c r="M41" s="66"/>
      <c r="N41" s="66"/>
      <c r="O41" s="66"/>
      <c r="P41" s="66"/>
      <c r="Q41" s="342">
        <v>40</v>
      </c>
      <c r="R41" s="334" t="s">
        <v>94</v>
      </c>
      <c r="S41" s="335">
        <v>158834726</v>
      </c>
      <c r="T41" s="337" t="s">
        <v>428</v>
      </c>
      <c r="U41" s="430">
        <v>1</v>
      </c>
      <c r="V41" s="335" t="s">
        <v>385</v>
      </c>
      <c r="W41" s="33"/>
      <c r="X41" s="29"/>
      <c r="Y41" s="29"/>
      <c r="Z41" s="29"/>
      <c r="AA41" s="29"/>
      <c r="AB41" s="29"/>
      <c r="AC41" s="29"/>
      <c r="AD41" s="29"/>
      <c r="AE41" s="29"/>
      <c r="AF41" s="29"/>
      <c r="AG41" s="29"/>
      <c r="AH41" s="29"/>
      <c r="AI41" s="29"/>
      <c r="AJ41" s="29"/>
      <c r="AK41" s="29"/>
      <c r="AL41" s="29"/>
      <c r="AM41" s="29"/>
      <c r="AN41" s="29"/>
      <c r="AO41" s="29"/>
      <c r="AP41" s="29"/>
      <c r="AQ41" s="29"/>
      <c r="AR41" s="29"/>
      <c r="AS41" s="29"/>
      <c r="AT41" s="29"/>
      <c r="AU41" s="29"/>
      <c r="AV41" s="29"/>
      <c r="AW41" s="29"/>
      <c r="AX41" s="29"/>
    </row>
    <row r="42" spans="1:50" ht="12.75" x14ac:dyDescent="0.2">
      <c r="B42" s="160" t="s">
        <v>103</v>
      </c>
      <c r="C42" s="43">
        <f>C43-C44</f>
        <v>-53.3</v>
      </c>
      <c r="D42" s="33"/>
      <c r="E42" s="167">
        <f>E43-E44</f>
        <v>-75.5</v>
      </c>
      <c r="F42" s="29"/>
      <c r="G42" s="33"/>
      <c r="H42" s="33"/>
      <c r="I42" s="66"/>
      <c r="J42" s="66"/>
      <c r="K42" s="33"/>
      <c r="L42" s="33"/>
      <c r="M42" s="33"/>
      <c r="N42" s="33"/>
      <c r="O42" s="33"/>
      <c r="P42" s="33"/>
      <c r="Q42" s="342">
        <v>41</v>
      </c>
      <c r="R42" s="334" t="s">
        <v>96</v>
      </c>
      <c r="S42" s="335">
        <v>158996646</v>
      </c>
      <c r="T42" s="337" t="s">
        <v>428</v>
      </c>
      <c r="U42" s="430">
        <v>0.99</v>
      </c>
      <c r="V42" s="335" t="s">
        <v>386</v>
      </c>
      <c r="W42" s="33"/>
      <c r="X42" s="29"/>
      <c r="Y42" s="29"/>
      <c r="Z42" s="29"/>
      <c r="AA42" s="29"/>
      <c r="AB42" s="29"/>
      <c r="AC42" s="29"/>
      <c r="AD42" s="29"/>
      <c r="AE42" s="29"/>
      <c r="AF42" s="29"/>
      <c r="AG42" s="29"/>
      <c r="AH42" s="29"/>
      <c r="AI42" s="29"/>
      <c r="AJ42" s="29"/>
      <c r="AK42" s="29"/>
      <c r="AL42" s="29"/>
      <c r="AM42" s="29"/>
      <c r="AN42" s="29"/>
      <c r="AO42" s="29"/>
      <c r="AP42" s="29"/>
      <c r="AQ42" s="29"/>
      <c r="AR42" s="29"/>
      <c r="AS42" s="29"/>
      <c r="AT42" s="29"/>
      <c r="AU42" s="29"/>
      <c r="AV42" s="29"/>
      <c r="AW42" s="29"/>
      <c r="AX42" s="29"/>
    </row>
    <row r="43" spans="1:50" ht="12.75" x14ac:dyDescent="0.2">
      <c r="B43" s="168" t="s">
        <v>105</v>
      </c>
      <c r="C43" s="28">
        <v>0.2</v>
      </c>
      <c r="D43" s="47"/>
      <c r="E43" s="169">
        <v>6.3</v>
      </c>
      <c r="F43" s="29"/>
      <c r="G43" s="33"/>
      <c r="H43" s="33"/>
      <c r="I43" s="66"/>
      <c r="J43" s="66"/>
      <c r="K43" s="33"/>
      <c r="L43" s="33"/>
      <c r="M43" s="66"/>
      <c r="N43" s="66"/>
      <c r="O43" s="66"/>
      <c r="P43" s="66"/>
      <c r="Q43" s="342">
        <v>42</v>
      </c>
      <c r="R43" s="334" t="s">
        <v>98</v>
      </c>
      <c r="S43" s="335">
        <v>258847030</v>
      </c>
      <c r="T43" s="337" t="s">
        <v>428</v>
      </c>
      <c r="U43" s="431" t="s">
        <v>51</v>
      </c>
      <c r="V43" s="336" t="s">
        <v>528</v>
      </c>
      <c r="W43" s="33"/>
      <c r="X43" s="29"/>
      <c r="Y43" s="29"/>
      <c r="Z43" s="29"/>
      <c r="AA43" s="29"/>
      <c r="AB43" s="29"/>
      <c r="AC43" s="29"/>
      <c r="AD43" s="29"/>
      <c r="AE43" s="29"/>
      <c r="AF43" s="29"/>
      <c r="AG43" s="29"/>
      <c r="AH43" s="29"/>
      <c r="AI43" s="29"/>
      <c r="AJ43" s="29"/>
      <c r="AK43" s="29"/>
      <c r="AL43" s="29"/>
      <c r="AM43" s="29"/>
      <c r="AN43" s="29"/>
      <c r="AO43" s="29"/>
      <c r="AP43" s="29"/>
      <c r="AQ43" s="29"/>
      <c r="AR43" s="29"/>
      <c r="AS43" s="29"/>
      <c r="AT43" s="29"/>
      <c r="AU43" s="29"/>
      <c r="AV43" s="29"/>
      <c r="AW43" s="29"/>
      <c r="AX43" s="29"/>
    </row>
    <row r="44" spans="1:50" ht="12.75" x14ac:dyDescent="0.2">
      <c r="B44" s="168" t="s">
        <v>107</v>
      </c>
      <c r="C44" s="347">
        <v>53.5</v>
      </c>
      <c r="D44" s="47"/>
      <c r="E44" s="348">
        <v>81.8</v>
      </c>
      <c r="F44" s="29"/>
      <c r="G44" s="33"/>
      <c r="H44" s="33"/>
      <c r="I44" s="66"/>
      <c r="J44" s="66"/>
      <c r="K44" s="33"/>
      <c r="L44" s="33"/>
      <c r="M44" s="66"/>
      <c r="N44" s="66"/>
      <c r="O44" s="66"/>
      <c r="P44" s="66"/>
      <c r="Q44" s="342">
        <v>43</v>
      </c>
      <c r="R44" s="334" t="s">
        <v>100</v>
      </c>
      <c r="S44" s="335">
        <v>165717011</v>
      </c>
      <c r="T44" s="337" t="s">
        <v>449</v>
      </c>
      <c r="U44" s="430">
        <v>1</v>
      </c>
      <c r="V44" s="335" t="s">
        <v>385</v>
      </c>
      <c r="W44" s="33"/>
      <c r="X44" s="29"/>
      <c r="Y44" s="29"/>
      <c r="Z44" s="29"/>
      <c r="AA44" s="29"/>
      <c r="AB44" s="29"/>
      <c r="AC44" s="29"/>
      <c r="AD44" s="29"/>
      <c r="AE44" s="29"/>
      <c r="AF44" s="29"/>
      <c r="AG44" s="29"/>
      <c r="AH44" s="29"/>
      <c r="AI44" s="29"/>
      <c r="AJ44" s="29"/>
      <c r="AK44" s="29"/>
      <c r="AL44" s="29"/>
      <c r="AM44" s="29"/>
      <c r="AN44" s="29"/>
      <c r="AO44" s="29"/>
      <c r="AP44" s="29"/>
      <c r="AQ44" s="29"/>
      <c r="AR44" s="29"/>
      <c r="AS44" s="29"/>
      <c r="AT44" s="29"/>
      <c r="AU44" s="29"/>
      <c r="AV44" s="29"/>
      <c r="AW44" s="29"/>
      <c r="AX44" s="29"/>
    </row>
    <row r="45" spans="1:50" ht="12.75" x14ac:dyDescent="0.2">
      <c r="B45" s="355" t="s">
        <v>490</v>
      </c>
      <c r="C45" s="333"/>
      <c r="D45" s="47"/>
      <c r="E45" s="349">
        <v>80.599999999999994</v>
      </c>
      <c r="F45" s="29"/>
      <c r="G45" s="33"/>
      <c r="H45" s="33"/>
      <c r="I45" s="66"/>
      <c r="J45" s="66"/>
      <c r="K45" s="33"/>
      <c r="L45" s="33"/>
      <c r="M45" s="66"/>
      <c r="N45" s="66"/>
      <c r="O45" s="66"/>
      <c r="P45" s="66"/>
      <c r="Q45" s="435">
        <v>44</v>
      </c>
      <c r="R45" s="435" t="s">
        <v>102</v>
      </c>
      <c r="S45" s="339">
        <v>235014830</v>
      </c>
      <c r="T45" s="337" t="s">
        <v>418</v>
      </c>
      <c r="U45" s="430">
        <v>0.9284</v>
      </c>
      <c r="V45" s="336" t="s">
        <v>386</v>
      </c>
      <c r="W45" s="33"/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29"/>
      <c r="AI45" s="29"/>
      <c r="AJ45" s="29"/>
      <c r="AK45" s="29"/>
      <c r="AL45" s="29"/>
      <c r="AM45" s="29"/>
      <c r="AN45" s="29"/>
      <c r="AO45" s="29"/>
      <c r="AP45" s="29"/>
      <c r="AQ45" s="29"/>
      <c r="AR45" s="29"/>
      <c r="AS45" s="29"/>
      <c r="AT45" s="29"/>
      <c r="AU45" s="29"/>
      <c r="AV45" s="29"/>
      <c r="AW45" s="29"/>
      <c r="AX45" s="29"/>
    </row>
    <row r="46" spans="1:50" s="66" customFormat="1" ht="12.75" x14ac:dyDescent="0.2">
      <c r="A46" s="29"/>
      <c r="B46" s="163" t="s">
        <v>109</v>
      </c>
      <c r="C46" s="40">
        <f>+C39+C41+C42+C40</f>
        <v>97.999999999999787</v>
      </c>
      <c r="D46" s="47"/>
      <c r="E46" s="177">
        <f>+E39+E41+E42+E40</f>
        <v>31.899999999999991</v>
      </c>
      <c r="F46" s="29"/>
      <c r="H46" s="33"/>
      <c r="I46" s="33"/>
      <c r="J46" s="33"/>
      <c r="K46" s="33"/>
      <c r="L46" s="33"/>
      <c r="Q46" s="337">
        <v>45</v>
      </c>
      <c r="R46" s="334" t="s">
        <v>104</v>
      </c>
      <c r="S46" s="335">
        <v>133154754</v>
      </c>
      <c r="T46" s="337" t="s">
        <v>418</v>
      </c>
      <c r="U46" s="430">
        <v>1</v>
      </c>
      <c r="V46" s="335" t="s">
        <v>46</v>
      </c>
      <c r="X46" s="29"/>
      <c r="Y46" s="29"/>
      <c r="Z46" s="29"/>
      <c r="AA46" s="29"/>
      <c r="AB46" s="29"/>
      <c r="AC46" s="29"/>
      <c r="AD46" s="29"/>
      <c r="AE46" s="29"/>
      <c r="AF46" s="29"/>
      <c r="AG46" s="29"/>
      <c r="AH46" s="29"/>
      <c r="AI46" s="29"/>
      <c r="AJ46" s="29"/>
      <c r="AK46" s="29"/>
      <c r="AL46" s="29"/>
      <c r="AM46" s="29"/>
      <c r="AN46" s="29"/>
      <c r="AO46" s="29"/>
      <c r="AP46" s="29"/>
      <c r="AQ46" s="29"/>
      <c r="AR46" s="29"/>
      <c r="AS46" s="29"/>
      <c r="AT46" s="29"/>
      <c r="AU46" s="29"/>
      <c r="AV46" s="29"/>
      <c r="AW46" s="29"/>
      <c r="AX46" s="29"/>
    </row>
    <row r="47" spans="1:50" ht="12.75" x14ac:dyDescent="0.2">
      <c r="B47" s="160" t="s">
        <v>111</v>
      </c>
      <c r="C47" s="5">
        <v>5</v>
      </c>
      <c r="D47" s="48"/>
      <c r="E47" s="171">
        <v>2</v>
      </c>
      <c r="F47" s="29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7">
        <v>46</v>
      </c>
      <c r="R47" s="334" t="s">
        <v>106</v>
      </c>
      <c r="S47" s="335">
        <v>132751369</v>
      </c>
      <c r="T47" s="337" t="s">
        <v>418</v>
      </c>
      <c r="U47" s="430">
        <v>1</v>
      </c>
      <c r="V47" s="335" t="s">
        <v>385</v>
      </c>
      <c r="W47" s="33"/>
      <c r="X47" s="29"/>
      <c r="Y47" s="29"/>
      <c r="Z47" s="29"/>
      <c r="AA47" s="29"/>
      <c r="AB47" s="29"/>
      <c r="AC47" s="29"/>
      <c r="AD47" s="29"/>
      <c r="AE47" s="29"/>
      <c r="AF47" s="29"/>
      <c r="AG47" s="29"/>
      <c r="AH47" s="29"/>
      <c r="AI47" s="29"/>
      <c r="AJ47" s="29"/>
      <c r="AK47" s="29"/>
      <c r="AL47" s="29"/>
      <c r="AM47" s="29"/>
      <c r="AN47" s="29"/>
      <c r="AO47" s="29"/>
      <c r="AP47" s="29"/>
      <c r="AQ47" s="29"/>
      <c r="AR47" s="29"/>
      <c r="AS47" s="29"/>
      <c r="AT47" s="29"/>
      <c r="AU47" s="29"/>
      <c r="AV47" s="29"/>
      <c r="AW47" s="29"/>
      <c r="AX47" s="29"/>
    </row>
    <row r="48" spans="1:50" s="66" customFormat="1" ht="12.75" x14ac:dyDescent="0.2">
      <c r="A48" s="29"/>
      <c r="B48" s="163" t="s">
        <v>113</v>
      </c>
      <c r="C48" s="40">
        <f>C46-C47</f>
        <v>92.999999999999787</v>
      </c>
      <c r="D48" s="33"/>
      <c r="E48" s="164">
        <f>E46-E47</f>
        <v>29.899999999999991</v>
      </c>
      <c r="F48" s="29"/>
      <c r="H48" s="33"/>
      <c r="I48" s="33"/>
      <c r="J48" s="33"/>
      <c r="K48" s="33"/>
      <c r="L48" s="33"/>
      <c r="M48" s="33"/>
      <c r="N48" s="33"/>
      <c r="O48" s="33"/>
      <c r="P48" s="33"/>
      <c r="Q48" s="337">
        <v>47</v>
      </c>
      <c r="R48" s="334" t="s">
        <v>521</v>
      </c>
      <c r="S48" s="335">
        <v>307047728</v>
      </c>
      <c r="T48" s="337" t="s">
        <v>418</v>
      </c>
      <c r="U48" s="430">
        <v>1</v>
      </c>
      <c r="V48" s="336" t="s">
        <v>528</v>
      </c>
      <c r="X48" s="29"/>
      <c r="Y48" s="29"/>
      <c r="Z48" s="29"/>
      <c r="AA48" s="29"/>
      <c r="AB48" s="29"/>
      <c r="AC48" s="29"/>
      <c r="AD48" s="29"/>
      <c r="AE48" s="29"/>
      <c r="AF48" s="29"/>
      <c r="AG48" s="29"/>
      <c r="AH48" s="29"/>
      <c r="AI48" s="29"/>
      <c r="AJ48" s="29"/>
      <c r="AK48" s="29"/>
      <c r="AL48" s="29"/>
      <c r="AM48" s="29"/>
      <c r="AN48" s="29"/>
      <c r="AO48" s="29"/>
      <c r="AP48" s="29"/>
      <c r="AQ48" s="29"/>
      <c r="AR48" s="29"/>
      <c r="AS48" s="29"/>
      <c r="AT48" s="29"/>
      <c r="AU48" s="29"/>
      <c r="AV48" s="29"/>
      <c r="AW48" s="29"/>
      <c r="AX48" s="29"/>
    </row>
    <row r="49" spans="1:50" s="66" customFormat="1" ht="12.75" x14ac:dyDescent="0.2">
      <c r="A49" s="29"/>
      <c r="B49" s="172"/>
      <c r="C49" s="92"/>
      <c r="D49" s="33"/>
      <c r="E49" s="173"/>
      <c r="F49" s="29"/>
      <c r="H49" s="33"/>
      <c r="I49" s="33"/>
      <c r="J49" s="33"/>
      <c r="K49" s="33"/>
      <c r="L49" s="33"/>
      <c r="M49" s="33"/>
      <c r="N49" s="33"/>
      <c r="O49" s="33"/>
      <c r="P49" s="33"/>
      <c r="Q49" s="337">
        <v>48</v>
      </c>
      <c r="R49" s="334" t="s">
        <v>108</v>
      </c>
      <c r="S49" s="335">
        <v>132616649</v>
      </c>
      <c r="T49" s="337" t="s">
        <v>418</v>
      </c>
      <c r="U49" s="430">
        <v>1</v>
      </c>
      <c r="V49" s="336" t="s">
        <v>528</v>
      </c>
      <c r="X49" s="29"/>
      <c r="Y49" s="29"/>
      <c r="Z49" s="29"/>
      <c r="AA49" s="29"/>
      <c r="AB49" s="29"/>
      <c r="AC49" s="29"/>
      <c r="AD49" s="29"/>
      <c r="AE49" s="29"/>
      <c r="AF49" s="29"/>
      <c r="AG49" s="29"/>
      <c r="AH49" s="29"/>
      <c r="AI49" s="29"/>
      <c r="AJ49" s="29"/>
      <c r="AK49" s="29"/>
      <c r="AL49" s="29"/>
      <c r="AM49" s="29"/>
      <c r="AN49" s="29"/>
      <c r="AO49" s="29"/>
      <c r="AP49" s="29"/>
      <c r="AQ49" s="29"/>
      <c r="AR49" s="29"/>
      <c r="AS49" s="29"/>
      <c r="AT49" s="29"/>
      <c r="AU49" s="29"/>
      <c r="AV49" s="29"/>
      <c r="AW49" s="29"/>
      <c r="AX49" s="29"/>
    </row>
    <row r="50" spans="1:50" s="66" customFormat="1" ht="28.5" customHeight="1" x14ac:dyDescent="0.2">
      <c r="A50" s="29"/>
      <c r="B50" s="157"/>
      <c r="C50" s="581" t="s">
        <v>79</v>
      </c>
      <c r="D50" s="581"/>
      <c r="E50" s="582"/>
      <c r="F50" s="29"/>
      <c r="H50" s="33"/>
      <c r="I50" s="33"/>
      <c r="J50" s="33"/>
      <c r="K50" s="33"/>
      <c r="L50" s="33"/>
      <c r="M50" s="33"/>
      <c r="N50" s="33"/>
      <c r="O50" s="33"/>
      <c r="P50" s="33"/>
      <c r="Q50" s="337">
        <v>49</v>
      </c>
      <c r="R50" s="334" t="s">
        <v>110</v>
      </c>
      <c r="S50" s="335">
        <v>132684155</v>
      </c>
      <c r="T50" s="337" t="s">
        <v>418</v>
      </c>
      <c r="U50" s="430">
        <v>1</v>
      </c>
      <c r="V50" s="336" t="s">
        <v>528</v>
      </c>
      <c r="X50" s="29"/>
      <c r="Y50" s="29"/>
      <c r="Z50" s="29"/>
      <c r="AA50" s="29"/>
      <c r="AB50" s="29"/>
      <c r="AC50" s="29"/>
      <c r="AD50" s="29"/>
      <c r="AE50" s="29"/>
      <c r="AF50" s="29"/>
      <c r="AG50" s="29"/>
      <c r="AH50" s="29"/>
      <c r="AI50" s="29"/>
      <c r="AJ50" s="29"/>
      <c r="AK50" s="29"/>
      <c r="AL50" s="29"/>
      <c r="AM50" s="29"/>
      <c r="AN50" s="29"/>
      <c r="AO50" s="29"/>
      <c r="AP50" s="29"/>
      <c r="AQ50" s="29"/>
      <c r="AR50" s="29"/>
      <c r="AS50" s="29"/>
      <c r="AT50" s="29"/>
      <c r="AU50" s="29"/>
      <c r="AV50" s="29"/>
      <c r="AW50" s="29"/>
      <c r="AX50" s="29"/>
    </row>
    <row r="51" spans="1:50" ht="28.5" customHeight="1" thickBot="1" x14ac:dyDescent="0.25">
      <c r="B51" s="158" t="s">
        <v>117</v>
      </c>
      <c r="C51" s="236" t="s">
        <v>499</v>
      </c>
      <c r="D51" s="36"/>
      <c r="E51" s="237" t="s">
        <v>500</v>
      </c>
      <c r="F51" s="29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7">
        <v>50</v>
      </c>
      <c r="R51" s="334" t="s">
        <v>112</v>
      </c>
      <c r="S51" s="335">
        <v>233923260</v>
      </c>
      <c r="T51" s="337" t="s">
        <v>418</v>
      </c>
      <c r="U51" s="430">
        <v>0.51</v>
      </c>
      <c r="V51" s="335" t="s">
        <v>394</v>
      </c>
      <c r="W51" s="33"/>
      <c r="X51" s="29"/>
      <c r="Y51" s="29"/>
      <c r="Z51" s="29"/>
      <c r="AA51" s="29"/>
      <c r="AB51" s="29"/>
      <c r="AC51" s="29"/>
      <c r="AD51" s="29"/>
      <c r="AE51" s="29"/>
      <c r="AF51" s="29"/>
      <c r="AG51" s="29"/>
      <c r="AH51" s="29"/>
      <c r="AI51" s="29"/>
      <c r="AJ51" s="29"/>
      <c r="AK51" s="29"/>
      <c r="AL51" s="29"/>
      <c r="AM51" s="29"/>
      <c r="AN51" s="29"/>
      <c r="AO51" s="29"/>
      <c r="AP51" s="29"/>
      <c r="AQ51" s="29"/>
      <c r="AR51" s="29"/>
      <c r="AS51" s="29"/>
      <c r="AT51" s="29"/>
      <c r="AU51" s="29"/>
      <c r="AV51" s="29"/>
      <c r="AW51" s="29"/>
      <c r="AX51" s="29"/>
    </row>
    <row r="52" spans="1:50" ht="12.75" x14ac:dyDescent="0.2">
      <c r="B52" s="174" t="s">
        <v>118</v>
      </c>
      <c r="C52" s="1"/>
      <c r="D52" s="37"/>
      <c r="E52" s="169"/>
      <c r="F52" s="29"/>
      <c r="G52" s="33"/>
      <c r="H52" s="33"/>
      <c r="I52" s="66"/>
      <c r="J52" s="66"/>
      <c r="K52" s="33"/>
      <c r="L52" s="33"/>
      <c r="M52" s="33"/>
      <c r="N52" s="33"/>
      <c r="O52" s="33"/>
      <c r="P52" s="33"/>
      <c r="Q52" s="337">
        <v>51</v>
      </c>
      <c r="R52" s="334" t="s">
        <v>114</v>
      </c>
      <c r="S52" s="335">
        <v>133607044</v>
      </c>
      <c r="T52" s="337" t="s">
        <v>418</v>
      </c>
      <c r="U52" s="430">
        <v>1</v>
      </c>
      <c r="V52" s="335" t="s">
        <v>394</v>
      </c>
      <c r="W52" s="33"/>
      <c r="X52" s="29"/>
      <c r="Y52" s="29"/>
      <c r="Z52" s="29"/>
      <c r="AA52" s="29"/>
      <c r="AB52" s="29"/>
      <c r="AC52" s="29"/>
      <c r="AD52" s="29"/>
      <c r="AE52" s="29"/>
      <c r="AF52" s="29"/>
      <c r="AG52" s="29"/>
      <c r="AH52" s="29"/>
      <c r="AI52" s="29"/>
      <c r="AJ52" s="29"/>
      <c r="AK52" s="29"/>
      <c r="AL52" s="29"/>
      <c r="AM52" s="29"/>
      <c r="AN52" s="29"/>
      <c r="AO52" s="29"/>
      <c r="AP52" s="29"/>
      <c r="AQ52" s="29"/>
      <c r="AR52" s="29"/>
      <c r="AS52" s="29"/>
      <c r="AT52" s="29"/>
      <c r="AU52" s="29"/>
      <c r="AV52" s="29"/>
      <c r="AW52" s="29"/>
      <c r="AX52" s="29"/>
    </row>
    <row r="53" spans="1:50" ht="12.75" x14ac:dyDescent="0.2">
      <c r="B53" s="174" t="s">
        <v>119</v>
      </c>
      <c r="C53" s="24">
        <v>8769.9</v>
      </c>
      <c r="D53" s="47"/>
      <c r="E53" s="175">
        <v>8792.1</v>
      </c>
      <c r="F53" s="29"/>
      <c r="G53" s="33"/>
      <c r="H53" s="33"/>
      <c r="I53" s="33"/>
      <c r="J53" s="33"/>
      <c r="K53" s="33"/>
      <c r="L53" s="33"/>
      <c r="M53" s="66"/>
      <c r="N53" s="66"/>
      <c r="O53" s="66"/>
      <c r="P53" s="66"/>
      <c r="Q53" s="337">
        <v>52</v>
      </c>
      <c r="R53" s="334" t="s">
        <v>115</v>
      </c>
      <c r="S53" s="335">
        <v>135641038</v>
      </c>
      <c r="T53" s="337" t="s">
        <v>418</v>
      </c>
      <c r="U53" s="430">
        <v>0.88890000000000002</v>
      </c>
      <c r="V53" s="335" t="s">
        <v>394</v>
      </c>
      <c r="W53" s="33"/>
      <c r="X53" s="29"/>
      <c r="Y53" s="29"/>
      <c r="Z53" s="29"/>
      <c r="AA53" s="29"/>
      <c r="AB53" s="29"/>
      <c r="AC53" s="29"/>
      <c r="AD53" s="29"/>
      <c r="AE53" s="29"/>
      <c r="AF53" s="29"/>
      <c r="AG53" s="29"/>
      <c r="AH53" s="29"/>
      <c r="AI53" s="29"/>
      <c r="AJ53" s="29"/>
      <c r="AK53" s="29"/>
      <c r="AL53" s="29"/>
      <c r="AM53" s="29"/>
      <c r="AN53" s="29"/>
      <c r="AO53" s="29"/>
      <c r="AP53" s="29"/>
      <c r="AQ53" s="29"/>
      <c r="AR53" s="29"/>
      <c r="AS53" s="29"/>
      <c r="AT53" s="29"/>
      <c r="AU53" s="29"/>
      <c r="AV53" s="29"/>
      <c r="AW53" s="29"/>
      <c r="AX53" s="29"/>
    </row>
    <row r="54" spans="1:50" ht="12.75" x14ac:dyDescent="0.2">
      <c r="B54" s="174" t="s">
        <v>121</v>
      </c>
      <c r="C54" s="24"/>
      <c r="D54" s="47"/>
      <c r="E54" s="175"/>
      <c r="F54" s="29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7">
        <v>53</v>
      </c>
      <c r="R54" s="334" t="s">
        <v>116</v>
      </c>
      <c r="S54" s="335">
        <v>132532496</v>
      </c>
      <c r="T54" s="337" t="s">
        <v>418</v>
      </c>
      <c r="U54" s="430">
        <v>1</v>
      </c>
      <c r="V54" s="335" t="s">
        <v>519</v>
      </c>
      <c r="W54" s="33"/>
      <c r="X54" s="29"/>
      <c r="Y54" s="29"/>
      <c r="Z54" s="29"/>
      <c r="AA54" s="29"/>
      <c r="AB54" s="29"/>
      <c r="AC54" s="29"/>
      <c r="AD54" s="29"/>
      <c r="AE54" s="29"/>
      <c r="AF54" s="29"/>
      <c r="AG54" s="29"/>
      <c r="AH54" s="29"/>
      <c r="AI54" s="29"/>
      <c r="AJ54" s="29"/>
      <c r="AK54" s="29"/>
      <c r="AL54" s="29"/>
      <c r="AM54" s="29"/>
      <c r="AN54" s="29"/>
      <c r="AO54" s="29"/>
      <c r="AP54" s="29"/>
      <c r="AQ54" s="29"/>
      <c r="AR54" s="29"/>
      <c r="AS54" s="29"/>
      <c r="AT54" s="29"/>
      <c r="AU54" s="29"/>
      <c r="AV54" s="29"/>
      <c r="AW54" s="29"/>
      <c r="AX54" s="29"/>
    </row>
    <row r="55" spans="1:50" ht="12.75" x14ac:dyDescent="0.2">
      <c r="B55" s="174" t="s">
        <v>123</v>
      </c>
      <c r="C55" s="24"/>
      <c r="D55" s="47"/>
      <c r="E55" s="175"/>
      <c r="F55" s="29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7">
        <v>54</v>
      </c>
      <c r="R55" s="334" t="s">
        <v>522</v>
      </c>
      <c r="S55" s="335">
        <v>132626180</v>
      </c>
      <c r="T55" s="337" t="s">
        <v>418</v>
      </c>
      <c r="U55" s="431" t="s">
        <v>51</v>
      </c>
      <c r="V55" s="335" t="s">
        <v>394</v>
      </c>
      <c r="W55" s="33"/>
      <c r="X55" s="29"/>
      <c r="Y55" s="29"/>
      <c r="Z55" s="29"/>
      <c r="AA55" s="29"/>
      <c r="AB55" s="29"/>
      <c r="AC55" s="29"/>
      <c r="AD55" s="29"/>
      <c r="AE55" s="29"/>
      <c r="AF55" s="29"/>
      <c r="AG55" s="29"/>
      <c r="AH55" s="29"/>
      <c r="AI55" s="29"/>
      <c r="AJ55" s="29"/>
      <c r="AK55" s="29"/>
      <c r="AL55" s="29"/>
      <c r="AM55" s="29"/>
      <c r="AN55" s="29"/>
      <c r="AO55" s="29"/>
      <c r="AP55" s="29"/>
      <c r="AQ55" s="29"/>
      <c r="AR55" s="29"/>
      <c r="AS55" s="29"/>
      <c r="AT55" s="29"/>
      <c r="AU55" s="29"/>
      <c r="AV55" s="29"/>
      <c r="AW55" s="29"/>
      <c r="AX55" s="29"/>
    </row>
    <row r="56" spans="1:50" ht="12.75" x14ac:dyDescent="0.2">
      <c r="B56" s="176" t="s">
        <v>124</v>
      </c>
      <c r="C56" s="45">
        <f>SUM(C52:C55)</f>
        <v>8769.9</v>
      </c>
      <c r="D56" s="33"/>
      <c r="E56" s="351">
        <f>SUM(E52:E55)</f>
        <v>8792.1</v>
      </c>
      <c r="F56" s="29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7">
        <v>55</v>
      </c>
      <c r="R56" s="334" t="s">
        <v>523</v>
      </c>
      <c r="S56" s="335">
        <v>133810450</v>
      </c>
      <c r="T56" s="337" t="s">
        <v>418</v>
      </c>
      <c r="U56" s="431" t="s">
        <v>51</v>
      </c>
      <c r="V56" s="335" t="s">
        <v>394</v>
      </c>
      <c r="W56" s="33"/>
      <c r="X56" s="29"/>
      <c r="Y56" s="29"/>
      <c r="Z56" s="29"/>
      <c r="AA56" s="29"/>
      <c r="AB56" s="29"/>
      <c r="AC56" s="29"/>
      <c r="AD56" s="29"/>
      <c r="AE56" s="29"/>
      <c r="AF56" s="29"/>
      <c r="AG56" s="29"/>
      <c r="AH56" s="29"/>
      <c r="AI56" s="29"/>
      <c r="AJ56" s="29"/>
      <c r="AK56" s="29"/>
      <c r="AL56" s="29"/>
      <c r="AM56" s="29"/>
      <c r="AN56" s="29"/>
      <c r="AO56" s="29"/>
      <c r="AP56" s="29"/>
      <c r="AQ56" s="29"/>
      <c r="AR56" s="29"/>
      <c r="AS56" s="29"/>
      <c r="AT56" s="29"/>
      <c r="AU56" s="29"/>
      <c r="AV56" s="29"/>
      <c r="AW56" s="29"/>
      <c r="AX56" s="29"/>
    </row>
    <row r="57" spans="1:50" s="66" customFormat="1" ht="12.75" x14ac:dyDescent="0.2">
      <c r="A57" s="29"/>
      <c r="B57" s="157"/>
      <c r="C57" s="56"/>
      <c r="D57" s="33"/>
      <c r="E57" s="178"/>
      <c r="F57" s="29"/>
      <c r="I57" s="33"/>
      <c r="J57" s="33"/>
      <c r="K57" s="33"/>
      <c r="L57" s="33"/>
      <c r="M57" s="33"/>
      <c r="N57" s="33"/>
      <c r="O57" s="33"/>
      <c r="P57" s="33"/>
      <c r="Q57" s="337">
        <v>56</v>
      </c>
      <c r="R57" s="334" t="s">
        <v>120</v>
      </c>
      <c r="S57" s="335">
        <v>159702357</v>
      </c>
      <c r="T57" s="337" t="s">
        <v>446</v>
      </c>
      <c r="U57" s="430">
        <v>1</v>
      </c>
      <c r="V57" s="335" t="s">
        <v>385</v>
      </c>
      <c r="X57" s="29"/>
      <c r="Y57" s="29"/>
      <c r="Z57" s="29"/>
      <c r="AA57" s="29"/>
      <c r="AB57" s="29"/>
      <c r="AC57" s="29"/>
      <c r="AD57" s="29"/>
      <c r="AE57" s="29"/>
      <c r="AF57" s="29"/>
      <c r="AG57" s="29"/>
      <c r="AH57" s="29"/>
      <c r="AI57" s="29"/>
      <c r="AJ57" s="29"/>
      <c r="AK57" s="29"/>
      <c r="AL57" s="29"/>
      <c r="AM57" s="29"/>
      <c r="AN57" s="29"/>
      <c r="AO57" s="29"/>
      <c r="AP57" s="29"/>
      <c r="AQ57" s="29"/>
      <c r="AR57" s="29"/>
      <c r="AS57" s="29"/>
      <c r="AT57" s="29"/>
      <c r="AU57" s="29"/>
      <c r="AV57" s="29"/>
      <c r="AW57" s="29"/>
      <c r="AX57" s="29"/>
    </row>
    <row r="58" spans="1:50" ht="12.75" x14ac:dyDescent="0.2">
      <c r="B58" s="179" t="s">
        <v>127</v>
      </c>
      <c r="C58" s="28">
        <v>24.9</v>
      </c>
      <c r="D58" s="47"/>
      <c r="E58" s="169">
        <v>34.4</v>
      </c>
      <c r="F58" s="29"/>
      <c r="G58" s="33"/>
      <c r="H58" s="66"/>
      <c r="I58" s="66"/>
      <c r="J58" s="66"/>
      <c r="K58" s="33"/>
      <c r="L58" s="33"/>
      <c r="M58" s="33"/>
      <c r="N58" s="33"/>
      <c r="O58" s="33"/>
      <c r="P58" s="33"/>
      <c r="Q58" s="337">
        <v>57</v>
      </c>
      <c r="R58" s="334" t="s">
        <v>122</v>
      </c>
      <c r="S58" s="335">
        <v>301846604</v>
      </c>
      <c r="T58" s="337" t="s">
        <v>446</v>
      </c>
      <c r="U58" s="430">
        <v>1</v>
      </c>
      <c r="V58" s="335" t="s">
        <v>518</v>
      </c>
      <c r="W58" s="33"/>
      <c r="X58" s="29"/>
      <c r="Y58" s="29"/>
      <c r="Z58" s="29"/>
      <c r="AA58" s="29"/>
      <c r="AB58" s="29"/>
      <c r="AC58" s="29"/>
      <c r="AD58" s="29"/>
      <c r="AE58" s="29"/>
      <c r="AF58" s="29"/>
      <c r="AG58" s="29"/>
      <c r="AH58" s="29"/>
      <c r="AI58" s="29"/>
      <c r="AJ58" s="29"/>
      <c r="AK58" s="29"/>
      <c r="AL58" s="29"/>
      <c r="AM58" s="29"/>
      <c r="AN58" s="29"/>
      <c r="AO58" s="29"/>
      <c r="AP58" s="29"/>
      <c r="AQ58" s="29"/>
      <c r="AR58" s="29"/>
      <c r="AS58" s="29"/>
      <c r="AT58" s="29"/>
      <c r="AU58" s="29"/>
      <c r="AV58" s="29"/>
      <c r="AW58" s="29"/>
      <c r="AX58" s="29"/>
    </row>
    <row r="59" spans="1:50" ht="12.75" x14ac:dyDescent="0.2">
      <c r="B59" s="180" t="s">
        <v>129</v>
      </c>
      <c r="C59" s="24">
        <v>219.1</v>
      </c>
      <c r="D59" s="47"/>
      <c r="E59" s="175">
        <v>309.8</v>
      </c>
      <c r="F59" s="29"/>
      <c r="G59" s="33"/>
      <c r="H59" s="66"/>
      <c r="I59" s="66"/>
      <c r="J59" s="66"/>
      <c r="K59" s="33"/>
      <c r="L59" s="33"/>
      <c r="M59" s="66"/>
      <c r="N59" s="66"/>
      <c r="O59" s="66"/>
      <c r="P59" s="66"/>
      <c r="Q59" s="337">
        <v>58</v>
      </c>
      <c r="R59" s="334" t="s">
        <v>529</v>
      </c>
      <c r="S59" s="335">
        <v>166092559</v>
      </c>
      <c r="T59" s="337" t="s">
        <v>450</v>
      </c>
      <c r="U59" s="430">
        <v>1</v>
      </c>
      <c r="V59" s="335" t="s">
        <v>386</v>
      </c>
      <c r="W59" s="33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  <c r="AN59" s="29"/>
      <c r="AO59" s="29"/>
      <c r="AP59" s="29"/>
      <c r="AQ59" s="29"/>
      <c r="AR59" s="29"/>
      <c r="AS59" s="29"/>
      <c r="AT59" s="29"/>
      <c r="AU59" s="29"/>
      <c r="AV59" s="29"/>
      <c r="AW59" s="29"/>
      <c r="AX59" s="29"/>
    </row>
    <row r="60" spans="1:50" ht="12.75" x14ac:dyDescent="0.2">
      <c r="B60" s="186" t="s">
        <v>407</v>
      </c>
      <c r="C60" s="24"/>
      <c r="D60" s="47"/>
      <c r="E60" s="175">
        <v>216.5</v>
      </c>
      <c r="F60" s="29"/>
      <c r="G60" s="33"/>
      <c r="H60" s="66"/>
      <c r="I60" s="66"/>
      <c r="J60" s="66"/>
      <c r="K60" s="33"/>
      <c r="L60" s="33"/>
      <c r="M60" s="66"/>
      <c r="N60" s="66"/>
      <c r="O60" s="66"/>
      <c r="P60" s="66"/>
      <c r="Q60" s="337">
        <v>59</v>
      </c>
      <c r="R60" s="334" t="s">
        <v>125</v>
      </c>
      <c r="S60" s="335">
        <v>161229484</v>
      </c>
      <c r="T60" s="337" t="s">
        <v>451</v>
      </c>
      <c r="U60" s="430">
        <v>1</v>
      </c>
      <c r="V60" s="335" t="s">
        <v>46</v>
      </c>
      <c r="W60" s="33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29"/>
      <c r="AI60" s="29"/>
      <c r="AJ60" s="29"/>
      <c r="AK60" s="29"/>
      <c r="AL60" s="29"/>
      <c r="AM60" s="29"/>
      <c r="AN60" s="29"/>
      <c r="AO60" s="29"/>
      <c r="AP60" s="29"/>
      <c r="AQ60" s="29"/>
      <c r="AR60" s="29"/>
      <c r="AS60" s="29"/>
      <c r="AT60" s="29"/>
      <c r="AU60" s="29"/>
      <c r="AV60" s="29"/>
      <c r="AW60" s="29"/>
      <c r="AX60" s="29"/>
    </row>
    <row r="61" spans="1:50" ht="12.75" x14ac:dyDescent="0.2">
      <c r="B61" s="181" t="s">
        <v>491</v>
      </c>
      <c r="C61" s="24"/>
      <c r="D61" s="47"/>
      <c r="E61" s="175"/>
      <c r="F61" s="29"/>
      <c r="G61" s="33"/>
      <c r="H61" s="66"/>
      <c r="I61" s="66"/>
      <c r="J61" s="66"/>
      <c r="K61" s="33"/>
      <c r="L61" s="33"/>
      <c r="M61" s="66"/>
      <c r="N61" s="66"/>
      <c r="O61" s="66"/>
      <c r="P61" s="66"/>
      <c r="Q61" s="337">
        <v>60</v>
      </c>
      <c r="R61" s="334" t="s">
        <v>126</v>
      </c>
      <c r="S61" s="335">
        <v>161130867</v>
      </c>
      <c r="T61" s="337" t="s">
        <v>451</v>
      </c>
      <c r="U61" s="430">
        <v>1</v>
      </c>
      <c r="V61" s="335" t="s">
        <v>519</v>
      </c>
      <c r="W61" s="33"/>
      <c r="X61" s="29"/>
      <c r="Y61" s="29"/>
      <c r="Z61" s="29"/>
      <c r="AA61" s="29"/>
      <c r="AB61" s="29"/>
      <c r="AC61" s="29"/>
      <c r="AD61" s="29"/>
      <c r="AE61" s="29"/>
      <c r="AF61" s="29"/>
      <c r="AG61" s="29"/>
      <c r="AH61" s="29"/>
      <c r="AI61" s="29"/>
      <c r="AJ61" s="29"/>
      <c r="AK61" s="29"/>
      <c r="AL61" s="29"/>
      <c r="AM61" s="29"/>
      <c r="AN61" s="29"/>
      <c r="AO61" s="29"/>
      <c r="AP61" s="29"/>
      <c r="AQ61" s="29"/>
      <c r="AR61" s="29"/>
      <c r="AS61" s="29"/>
      <c r="AT61" s="29"/>
      <c r="AU61" s="29"/>
      <c r="AV61" s="29"/>
      <c r="AW61" s="29"/>
      <c r="AX61" s="29"/>
    </row>
    <row r="62" spans="1:50" ht="12.75" x14ac:dyDescent="0.2">
      <c r="B62" s="350" t="s">
        <v>494</v>
      </c>
      <c r="C62" s="26"/>
      <c r="D62" s="47"/>
      <c r="E62" s="170"/>
      <c r="F62" s="29"/>
      <c r="G62" s="33"/>
      <c r="H62" s="66"/>
      <c r="I62" s="66"/>
      <c r="J62" s="66"/>
      <c r="K62" s="33"/>
      <c r="L62" s="33"/>
      <c r="M62" s="66"/>
      <c r="N62" s="66"/>
      <c r="O62" s="66"/>
      <c r="P62" s="66"/>
      <c r="Q62" s="337">
        <v>61</v>
      </c>
      <c r="R62" s="334" t="s">
        <v>128</v>
      </c>
      <c r="S62" s="335">
        <v>161186428</v>
      </c>
      <c r="T62" s="337" t="s">
        <v>451</v>
      </c>
      <c r="U62" s="430">
        <v>0.99929999999999997</v>
      </c>
      <c r="V62" s="335" t="s">
        <v>385</v>
      </c>
      <c r="W62" s="33"/>
      <c r="X62" s="29"/>
      <c r="Y62" s="29"/>
      <c r="Z62" s="29"/>
      <c r="AA62" s="29"/>
      <c r="AB62" s="29"/>
      <c r="AC62" s="29"/>
      <c r="AD62" s="29"/>
      <c r="AE62" s="29"/>
      <c r="AF62" s="29"/>
      <c r="AG62" s="29"/>
      <c r="AH62" s="29"/>
      <c r="AI62" s="29"/>
      <c r="AJ62" s="29"/>
      <c r="AK62" s="29"/>
      <c r="AL62" s="29"/>
      <c r="AM62" s="29"/>
      <c r="AN62" s="29"/>
      <c r="AO62" s="29"/>
      <c r="AP62" s="29"/>
      <c r="AQ62" s="29"/>
      <c r="AR62" s="29"/>
      <c r="AS62" s="29"/>
      <c r="AT62" s="29"/>
      <c r="AU62" s="29"/>
      <c r="AV62" s="29"/>
      <c r="AW62" s="29"/>
      <c r="AX62" s="29"/>
    </row>
    <row r="63" spans="1:50" ht="12.75" x14ac:dyDescent="0.2">
      <c r="B63" s="350" t="s">
        <v>493</v>
      </c>
      <c r="C63" s="26"/>
      <c r="D63" s="47"/>
      <c r="E63" s="170"/>
      <c r="F63" s="29"/>
      <c r="G63" s="33"/>
      <c r="H63" s="66"/>
      <c r="I63" s="66"/>
      <c r="J63" s="66"/>
      <c r="K63" s="33"/>
      <c r="L63" s="33"/>
      <c r="M63" s="66"/>
      <c r="N63" s="66"/>
      <c r="O63" s="66"/>
      <c r="P63" s="66"/>
      <c r="Q63" s="337">
        <v>62</v>
      </c>
      <c r="R63" s="334" t="s">
        <v>130</v>
      </c>
      <c r="S63" s="335">
        <v>162559136</v>
      </c>
      <c r="T63" s="337" t="s">
        <v>452</v>
      </c>
      <c r="U63" s="430">
        <v>1</v>
      </c>
      <c r="V63" s="335" t="s">
        <v>385</v>
      </c>
      <c r="W63" s="33"/>
      <c r="X63" s="29"/>
      <c r="Y63" s="29"/>
      <c r="Z63" s="29"/>
      <c r="AA63" s="29"/>
      <c r="AB63" s="29"/>
      <c r="AC63" s="29"/>
      <c r="AD63" s="29"/>
      <c r="AE63" s="29"/>
      <c r="AF63" s="29"/>
      <c r="AG63" s="29"/>
      <c r="AH63" s="29"/>
      <c r="AI63" s="29"/>
      <c r="AJ63" s="29"/>
      <c r="AK63" s="29"/>
      <c r="AL63" s="29"/>
      <c r="AM63" s="29"/>
      <c r="AN63" s="29"/>
      <c r="AO63" s="29"/>
      <c r="AP63" s="29"/>
      <c r="AQ63" s="29"/>
      <c r="AR63" s="29"/>
      <c r="AS63" s="29"/>
      <c r="AT63" s="29"/>
      <c r="AU63" s="29"/>
      <c r="AV63" s="29"/>
      <c r="AW63" s="29"/>
      <c r="AX63" s="29"/>
    </row>
    <row r="64" spans="1:50" ht="12.75" x14ac:dyDescent="0.2">
      <c r="B64" s="350" t="s">
        <v>492</v>
      </c>
      <c r="C64" s="26"/>
      <c r="D64" s="47"/>
      <c r="E64" s="170"/>
      <c r="F64" s="29"/>
      <c r="G64" s="33"/>
      <c r="H64" s="66"/>
      <c r="I64" s="66"/>
      <c r="J64" s="66"/>
      <c r="K64" s="33"/>
      <c r="L64" s="33"/>
      <c r="M64" s="66"/>
      <c r="N64" s="66"/>
      <c r="O64" s="66"/>
      <c r="P64" s="66"/>
      <c r="Q64" s="337">
        <v>63</v>
      </c>
      <c r="R64" s="334" t="s">
        <v>132</v>
      </c>
      <c r="S64" s="335">
        <v>162441351</v>
      </c>
      <c r="T64" s="337" t="s">
        <v>452</v>
      </c>
      <c r="U64" s="430">
        <v>1</v>
      </c>
      <c r="V64" s="335" t="s">
        <v>46</v>
      </c>
      <c r="W64" s="33"/>
      <c r="X64" s="29"/>
      <c r="Y64" s="29"/>
      <c r="Z64" s="29"/>
      <c r="AA64" s="29"/>
      <c r="AB64" s="29"/>
      <c r="AC64" s="29"/>
      <c r="AD64" s="29"/>
      <c r="AE64" s="29"/>
      <c r="AF64" s="29"/>
      <c r="AG64" s="29"/>
      <c r="AH64" s="29"/>
      <c r="AI64" s="29"/>
      <c r="AJ64" s="29"/>
      <c r="AK64" s="29"/>
      <c r="AL64" s="29"/>
      <c r="AM64" s="29"/>
      <c r="AN64" s="29"/>
      <c r="AO64" s="29"/>
      <c r="AP64" s="29"/>
      <c r="AQ64" s="29"/>
      <c r="AR64" s="29"/>
      <c r="AS64" s="29"/>
      <c r="AT64" s="29"/>
      <c r="AU64" s="29"/>
      <c r="AV64" s="29"/>
      <c r="AW64" s="29"/>
      <c r="AX64" s="29"/>
    </row>
    <row r="65" spans="1:50" ht="12.75" x14ac:dyDescent="0.2">
      <c r="B65" s="181" t="s">
        <v>133</v>
      </c>
      <c r="C65" s="26">
        <v>30.6</v>
      </c>
      <c r="D65" s="47"/>
      <c r="E65" s="170">
        <v>93.4</v>
      </c>
      <c r="F65" s="29"/>
      <c r="G65" s="33"/>
      <c r="H65" s="66"/>
      <c r="I65" s="66"/>
      <c r="J65" s="66"/>
      <c r="K65" s="33"/>
      <c r="L65" s="33"/>
      <c r="M65" s="66"/>
      <c r="N65" s="66"/>
      <c r="O65" s="66"/>
      <c r="P65" s="66"/>
      <c r="Q65" s="337">
        <v>64</v>
      </c>
      <c r="R65" s="334" t="s">
        <v>134</v>
      </c>
      <c r="S65" s="335">
        <v>162732556</v>
      </c>
      <c r="T65" s="337" t="s">
        <v>452</v>
      </c>
      <c r="U65" s="430">
        <v>1</v>
      </c>
      <c r="V65" s="335" t="s">
        <v>518</v>
      </c>
      <c r="W65" s="33"/>
      <c r="X65" s="29"/>
      <c r="Y65" s="29"/>
      <c r="Z65" s="29"/>
      <c r="AA65" s="29"/>
      <c r="AB65" s="29"/>
      <c r="AC65" s="29"/>
      <c r="AD65" s="29"/>
      <c r="AE65" s="29"/>
      <c r="AF65" s="29"/>
      <c r="AG65" s="29"/>
      <c r="AH65" s="29"/>
      <c r="AI65" s="29"/>
      <c r="AJ65" s="29"/>
      <c r="AK65" s="29"/>
      <c r="AL65" s="29"/>
      <c r="AM65" s="29"/>
      <c r="AN65" s="29"/>
      <c r="AO65" s="29"/>
      <c r="AP65" s="29"/>
      <c r="AQ65" s="29"/>
      <c r="AR65" s="29"/>
      <c r="AS65" s="29"/>
      <c r="AT65" s="29"/>
      <c r="AU65" s="29"/>
      <c r="AV65" s="29"/>
      <c r="AW65" s="29"/>
      <c r="AX65" s="29"/>
    </row>
    <row r="66" spans="1:50" ht="12.75" x14ac:dyDescent="0.2">
      <c r="B66" s="176" t="s">
        <v>135</v>
      </c>
      <c r="C66" s="45">
        <f>SUM(C58:C59,C61,C65)</f>
        <v>274.60000000000002</v>
      </c>
      <c r="D66" s="33"/>
      <c r="E66" s="177">
        <f>SUM(E58:E59,E61)</f>
        <v>344.2</v>
      </c>
      <c r="F66" s="29"/>
      <c r="G66" s="33"/>
      <c r="H66" s="33"/>
      <c r="I66" s="66"/>
      <c r="J66" s="66"/>
      <c r="K66" s="33"/>
      <c r="L66" s="33"/>
      <c r="M66" s="66"/>
      <c r="N66" s="66"/>
      <c r="O66" s="66"/>
      <c r="P66" s="66"/>
      <c r="Q66" s="435">
        <v>65</v>
      </c>
      <c r="R66" s="435" t="s">
        <v>136</v>
      </c>
      <c r="S66" s="339">
        <v>140089260</v>
      </c>
      <c r="T66" s="337" t="s">
        <v>419</v>
      </c>
      <c r="U66" s="430">
        <v>0.86460000000000004</v>
      </c>
      <c r="V66" s="336" t="s">
        <v>385</v>
      </c>
      <c r="W66" s="33"/>
      <c r="X66" s="29"/>
      <c r="Y66" s="29"/>
      <c r="Z66" s="29"/>
      <c r="AA66" s="29"/>
      <c r="AB66" s="29"/>
      <c r="AC66" s="29"/>
      <c r="AD66" s="29"/>
      <c r="AE66" s="29"/>
      <c r="AF66" s="29"/>
      <c r="AG66" s="29"/>
      <c r="AH66" s="29"/>
      <c r="AI66" s="29"/>
      <c r="AJ66" s="29"/>
      <c r="AK66" s="29"/>
      <c r="AL66" s="29"/>
      <c r="AM66" s="29"/>
      <c r="AN66" s="29"/>
      <c r="AO66" s="29"/>
      <c r="AP66" s="29"/>
      <c r="AQ66" s="29"/>
      <c r="AR66" s="29"/>
      <c r="AS66" s="29"/>
      <c r="AT66" s="29"/>
      <c r="AU66" s="29"/>
      <c r="AV66" s="29"/>
      <c r="AW66" s="29"/>
      <c r="AX66" s="29"/>
    </row>
    <row r="67" spans="1:50" s="66" customFormat="1" ht="12.75" x14ac:dyDescent="0.2">
      <c r="A67" s="29"/>
      <c r="B67" s="176"/>
      <c r="C67" s="45"/>
      <c r="D67" s="33"/>
      <c r="E67" s="352"/>
      <c r="F67" s="29"/>
      <c r="I67" s="33"/>
      <c r="J67" s="33"/>
      <c r="K67" s="33"/>
      <c r="L67" s="33"/>
      <c r="Q67" s="337">
        <v>66</v>
      </c>
      <c r="R67" s="334" t="s">
        <v>138</v>
      </c>
      <c r="S67" s="335">
        <v>140249252</v>
      </c>
      <c r="T67" s="337" t="s">
        <v>419</v>
      </c>
      <c r="U67" s="430">
        <v>0.75449999999999995</v>
      </c>
      <c r="V67" s="336" t="s">
        <v>386</v>
      </c>
      <c r="X67" s="29"/>
      <c r="Y67" s="29"/>
      <c r="Z67" s="29"/>
      <c r="AA67" s="29"/>
      <c r="AB67" s="29"/>
      <c r="AC67" s="29"/>
      <c r="AD67" s="29"/>
      <c r="AE67" s="29"/>
      <c r="AF67" s="29"/>
      <c r="AG67" s="29"/>
      <c r="AH67" s="29"/>
      <c r="AI67" s="29"/>
      <c r="AJ67" s="29"/>
      <c r="AK67" s="29"/>
      <c r="AL67" s="29"/>
      <c r="AM67" s="29"/>
      <c r="AN67" s="29"/>
      <c r="AO67" s="29"/>
      <c r="AP67" s="29"/>
      <c r="AQ67" s="29"/>
      <c r="AR67" s="29"/>
      <c r="AS67" s="29"/>
      <c r="AT67" s="29"/>
      <c r="AU67" s="29"/>
      <c r="AV67" s="29"/>
      <c r="AW67" s="29"/>
      <c r="AX67" s="29"/>
    </row>
    <row r="68" spans="1:50" s="66" customFormat="1" ht="12.75" x14ac:dyDescent="0.2">
      <c r="A68" s="29"/>
      <c r="B68" s="176" t="s">
        <v>137</v>
      </c>
      <c r="C68" s="11">
        <v>0.7</v>
      </c>
      <c r="D68" s="48"/>
      <c r="E68" s="182">
        <v>4.9000000000000004</v>
      </c>
      <c r="F68" s="29"/>
      <c r="H68" s="33"/>
      <c r="K68" s="33"/>
      <c r="L68" s="33"/>
      <c r="M68" s="33"/>
      <c r="N68" s="33"/>
      <c r="O68" s="33"/>
      <c r="P68" s="33"/>
      <c r="Q68" s="435">
        <v>67</v>
      </c>
      <c r="R68" s="435" t="s">
        <v>139</v>
      </c>
      <c r="S68" s="339">
        <v>163743744</v>
      </c>
      <c r="T68" s="337" t="s">
        <v>419</v>
      </c>
      <c r="U68" s="430">
        <v>0.90556000000000003</v>
      </c>
      <c r="V68" s="336" t="s">
        <v>387</v>
      </c>
      <c r="X68" s="29"/>
      <c r="Y68" s="29"/>
      <c r="Z68" s="29"/>
      <c r="AA68" s="29"/>
      <c r="AB68" s="29"/>
      <c r="AC68" s="29"/>
      <c r="AD68" s="29"/>
      <c r="AE68" s="29"/>
      <c r="AF68" s="29"/>
      <c r="AG68" s="29"/>
      <c r="AH68" s="29"/>
      <c r="AI68" s="29"/>
      <c r="AJ68" s="29"/>
      <c r="AK68" s="29"/>
      <c r="AL68" s="29"/>
      <c r="AM68" s="29"/>
      <c r="AN68" s="29"/>
      <c r="AO68" s="29"/>
      <c r="AP68" s="29"/>
      <c r="AQ68" s="29"/>
      <c r="AR68" s="29"/>
      <c r="AS68" s="29"/>
      <c r="AT68" s="29"/>
      <c r="AU68" s="29"/>
      <c r="AV68" s="29"/>
      <c r="AW68" s="29"/>
      <c r="AX68" s="29"/>
    </row>
    <row r="69" spans="1:50" s="66" customFormat="1" ht="12.75" x14ac:dyDescent="0.2">
      <c r="A69" s="29"/>
      <c r="B69" s="176"/>
      <c r="C69" s="45"/>
      <c r="D69" s="33"/>
      <c r="E69" s="351"/>
      <c r="F69" s="29"/>
      <c r="I69" s="33"/>
      <c r="J69" s="33"/>
      <c r="K69" s="33"/>
      <c r="L69" s="33"/>
      <c r="Q69" s="337">
        <v>68</v>
      </c>
      <c r="R69" s="334" t="s">
        <v>485</v>
      </c>
      <c r="S69" s="335">
        <v>140033557</v>
      </c>
      <c r="T69" s="337" t="s">
        <v>419</v>
      </c>
      <c r="U69" s="430">
        <v>1</v>
      </c>
      <c r="V69" s="336" t="s">
        <v>46</v>
      </c>
      <c r="X69" s="29"/>
      <c r="Y69" s="29"/>
      <c r="Z69" s="29"/>
      <c r="AA69" s="29"/>
      <c r="AB69" s="29"/>
      <c r="AC69" s="29"/>
      <c r="AD69" s="29"/>
      <c r="AE69" s="29"/>
      <c r="AF69" s="29"/>
      <c r="AG69" s="29"/>
      <c r="AH69" s="29"/>
      <c r="AI69" s="29"/>
      <c r="AJ69" s="29"/>
      <c r="AK69" s="29"/>
      <c r="AL69" s="29"/>
      <c r="AM69" s="29"/>
      <c r="AN69" s="29"/>
      <c r="AO69" s="29"/>
      <c r="AP69" s="29"/>
      <c r="AQ69" s="29"/>
      <c r="AR69" s="29"/>
      <c r="AS69" s="29"/>
      <c r="AT69" s="29"/>
      <c r="AU69" s="29"/>
      <c r="AV69" s="29"/>
      <c r="AW69" s="29"/>
      <c r="AX69" s="29"/>
    </row>
    <row r="70" spans="1:50" s="66" customFormat="1" ht="12.75" x14ac:dyDescent="0.2">
      <c r="A70" s="29"/>
      <c r="B70" s="176" t="s">
        <v>140</v>
      </c>
      <c r="C70" s="24"/>
      <c r="D70" s="47"/>
      <c r="E70" s="175"/>
      <c r="F70" s="29"/>
      <c r="K70" s="33"/>
      <c r="L70" s="33"/>
      <c r="M70" s="33"/>
      <c r="N70" s="33"/>
      <c r="O70" s="33"/>
      <c r="P70" s="33"/>
      <c r="Q70" s="337">
        <v>69</v>
      </c>
      <c r="R70" s="334" t="s">
        <v>143</v>
      </c>
      <c r="S70" s="335">
        <v>140842886</v>
      </c>
      <c r="T70" s="337" t="s">
        <v>419</v>
      </c>
      <c r="U70" s="430">
        <v>1</v>
      </c>
      <c r="V70" s="335" t="s">
        <v>394</v>
      </c>
      <c r="X70" s="29"/>
      <c r="Y70" s="29"/>
      <c r="Z70" s="29"/>
      <c r="AA70" s="29"/>
      <c r="AB70" s="29"/>
      <c r="AC70" s="29"/>
      <c r="AD70" s="29"/>
      <c r="AE70" s="29"/>
      <c r="AF70" s="29"/>
      <c r="AG70" s="29"/>
      <c r="AH70" s="29"/>
      <c r="AI70" s="29"/>
      <c r="AJ70" s="29"/>
      <c r="AK70" s="29"/>
      <c r="AL70" s="29"/>
      <c r="AM70" s="29"/>
      <c r="AN70" s="29"/>
      <c r="AO70" s="29"/>
      <c r="AP70" s="29"/>
      <c r="AQ70" s="29"/>
      <c r="AR70" s="29"/>
      <c r="AS70" s="29"/>
      <c r="AT70" s="29"/>
      <c r="AU70" s="29"/>
      <c r="AV70" s="29"/>
      <c r="AW70" s="29"/>
      <c r="AX70" s="29"/>
    </row>
    <row r="71" spans="1:50" s="66" customFormat="1" ht="12.75" x14ac:dyDescent="0.2">
      <c r="A71" s="29"/>
      <c r="B71" s="157"/>
      <c r="C71" s="46"/>
      <c r="D71" s="33"/>
      <c r="E71" s="178"/>
      <c r="F71" s="29"/>
      <c r="K71" s="33"/>
      <c r="L71" s="33"/>
      <c r="Q71" s="337">
        <v>70</v>
      </c>
      <c r="R71" s="334" t="s">
        <v>146</v>
      </c>
      <c r="S71" s="335">
        <v>140786882</v>
      </c>
      <c r="T71" s="337" t="s">
        <v>419</v>
      </c>
      <c r="U71" s="430">
        <v>1</v>
      </c>
      <c r="V71" s="335" t="s">
        <v>394</v>
      </c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29"/>
      <c r="AI71" s="29"/>
      <c r="AJ71" s="29"/>
      <c r="AK71" s="29"/>
      <c r="AL71" s="29"/>
      <c r="AM71" s="29"/>
      <c r="AN71" s="29"/>
      <c r="AO71" s="29"/>
      <c r="AP71" s="29"/>
      <c r="AQ71" s="29"/>
      <c r="AR71" s="29"/>
      <c r="AS71" s="29"/>
      <c r="AT71" s="29"/>
      <c r="AU71" s="29"/>
      <c r="AV71" s="29"/>
      <c r="AW71" s="29"/>
      <c r="AX71" s="29"/>
    </row>
    <row r="72" spans="1:50" ht="12.75" x14ac:dyDescent="0.2">
      <c r="B72" s="183" t="s">
        <v>142</v>
      </c>
      <c r="C72" s="45">
        <f>SUM(C56,C66,C68,C70)</f>
        <v>9045.2000000000007</v>
      </c>
      <c r="D72" s="33"/>
      <c r="E72" s="177">
        <f>SUM(E56,E66,E68,E70)</f>
        <v>9141.2000000000007</v>
      </c>
      <c r="F72" s="29"/>
      <c r="G72" s="33"/>
      <c r="H72" s="66"/>
      <c r="I72" s="66"/>
      <c r="J72" s="66"/>
      <c r="K72" s="33"/>
      <c r="L72" s="33"/>
      <c r="M72" s="66"/>
      <c r="N72" s="66"/>
      <c r="O72" s="66"/>
      <c r="P72" s="66"/>
      <c r="Q72" s="337">
        <v>71</v>
      </c>
      <c r="R72" s="334" t="s">
        <v>148</v>
      </c>
      <c r="S72" s="335">
        <v>302827126</v>
      </c>
      <c r="T72" s="337" t="s">
        <v>444</v>
      </c>
      <c r="U72" s="430">
        <v>1</v>
      </c>
      <c r="V72" s="335" t="s">
        <v>386</v>
      </c>
      <c r="W72" s="33"/>
      <c r="X72" s="29"/>
      <c r="Y72" s="29"/>
      <c r="Z72" s="29"/>
      <c r="AA72" s="29"/>
      <c r="AB72" s="29"/>
      <c r="AC72" s="29"/>
      <c r="AD72" s="29"/>
      <c r="AE72" s="29"/>
      <c r="AF72" s="29"/>
      <c r="AG72" s="29"/>
      <c r="AH72" s="29"/>
      <c r="AI72" s="29"/>
      <c r="AJ72" s="29"/>
      <c r="AK72" s="29"/>
      <c r="AL72" s="29"/>
      <c r="AM72" s="29"/>
      <c r="AN72" s="29"/>
      <c r="AO72" s="29"/>
      <c r="AP72" s="29"/>
      <c r="AQ72" s="29"/>
      <c r="AR72" s="29"/>
      <c r="AS72" s="29"/>
      <c r="AT72" s="29"/>
      <c r="AU72" s="29"/>
      <c r="AV72" s="29"/>
      <c r="AW72" s="29"/>
      <c r="AX72" s="29"/>
    </row>
    <row r="73" spans="1:50" s="66" customFormat="1" ht="12.75" x14ac:dyDescent="0.2">
      <c r="A73" s="29"/>
      <c r="B73" s="184"/>
      <c r="C73" s="46"/>
      <c r="D73" s="33"/>
      <c r="E73" s="178"/>
      <c r="F73" s="29"/>
      <c r="K73" s="33"/>
      <c r="L73" s="33"/>
      <c r="Q73" s="337">
        <v>72</v>
      </c>
      <c r="R73" s="334" t="s">
        <v>150</v>
      </c>
      <c r="S73" s="335">
        <v>163252987</v>
      </c>
      <c r="T73" s="337" t="s">
        <v>444</v>
      </c>
      <c r="U73" s="430">
        <v>0.9</v>
      </c>
      <c r="V73" s="335" t="s">
        <v>394</v>
      </c>
      <c r="X73" s="29"/>
      <c r="Y73" s="29"/>
      <c r="Z73" s="29"/>
      <c r="AA73" s="29"/>
      <c r="AB73" s="29"/>
      <c r="AC73" s="29"/>
      <c r="AD73" s="29"/>
      <c r="AE73" s="29"/>
      <c r="AF73" s="29"/>
      <c r="AG73" s="29"/>
      <c r="AH73" s="29"/>
      <c r="AI73" s="29"/>
      <c r="AJ73" s="29"/>
      <c r="AK73" s="29"/>
      <c r="AL73" s="29"/>
      <c r="AM73" s="29"/>
      <c r="AN73" s="29"/>
      <c r="AO73" s="29"/>
      <c r="AP73" s="29"/>
      <c r="AQ73" s="29"/>
      <c r="AR73" s="29"/>
      <c r="AS73" s="29"/>
      <c r="AT73" s="29"/>
      <c r="AU73" s="29"/>
      <c r="AV73" s="29"/>
      <c r="AW73" s="29"/>
      <c r="AX73" s="29"/>
    </row>
    <row r="74" spans="1:50" ht="24" x14ac:dyDescent="0.2">
      <c r="B74" s="185" t="s">
        <v>144</v>
      </c>
      <c r="C74" s="4">
        <v>3450.7</v>
      </c>
      <c r="D74" s="47"/>
      <c r="E74" s="175">
        <v>3450.7</v>
      </c>
      <c r="F74" s="29"/>
      <c r="G74" s="33"/>
      <c r="H74" s="66"/>
      <c r="I74" s="66"/>
      <c r="J74" s="66"/>
      <c r="K74" s="33"/>
      <c r="L74" s="33"/>
      <c r="M74" s="66"/>
      <c r="N74" s="66"/>
      <c r="O74" s="66"/>
      <c r="P74" s="66"/>
      <c r="Q74" s="337">
        <v>73</v>
      </c>
      <c r="R74" s="334" t="s">
        <v>152</v>
      </c>
      <c r="S74" s="335">
        <v>163934977</v>
      </c>
      <c r="T74" s="337" t="s">
        <v>431</v>
      </c>
      <c r="U74" s="431" t="s">
        <v>51</v>
      </c>
      <c r="V74" s="336" t="s">
        <v>528</v>
      </c>
      <c r="W74" s="33"/>
      <c r="X74" s="29"/>
      <c r="Y74" s="29"/>
      <c r="Z74" s="29"/>
      <c r="AA74" s="29"/>
      <c r="AB74" s="29"/>
      <c r="AC74" s="29"/>
      <c r="AD74" s="29"/>
      <c r="AE74" s="29"/>
      <c r="AF74" s="29"/>
      <c r="AG74" s="29"/>
      <c r="AH74" s="29"/>
      <c r="AI74" s="29"/>
      <c r="AJ74" s="29"/>
      <c r="AK74" s="29"/>
      <c r="AL74" s="29"/>
      <c r="AM74" s="29"/>
      <c r="AN74" s="29"/>
      <c r="AO74" s="29"/>
      <c r="AP74" s="29"/>
      <c r="AQ74" s="29"/>
      <c r="AR74" s="29"/>
      <c r="AS74" s="29"/>
      <c r="AT74" s="29"/>
      <c r="AU74" s="29"/>
      <c r="AV74" s="29"/>
      <c r="AW74" s="29"/>
      <c r="AX74" s="29"/>
    </row>
    <row r="75" spans="1:50" s="66" customFormat="1" ht="12.75" x14ac:dyDescent="0.2">
      <c r="A75" s="29"/>
      <c r="B75" s="186" t="s">
        <v>145</v>
      </c>
      <c r="C75" s="4">
        <v>3450.7</v>
      </c>
      <c r="D75" s="47"/>
      <c r="E75" s="175">
        <v>3450.7</v>
      </c>
      <c r="F75" s="29"/>
      <c r="K75" s="33"/>
      <c r="L75" s="33"/>
      <c r="Q75" s="337">
        <v>74</v>
      </c>
      <c r="R75" s="334" t="s">
        <v>154</v>
      </c>
      <c r="S75" s="335">
        <v>163994426</v>
      </c>
      <c r="T75" s="337" t="s">
        <v>431</v>
      </c>
      <c r="U75" s="430">
        <v>1</v>
      </c>
      <c r="V75" s="335" t="s">
        <v>385</v>
      </c>
      <c r="X75" s="29"/>
      <c r="Y75" s="29"/>
      <c r="Z75" s="29"/>
      <c r="AA75" s="29"/>
      <c r="AB75" s="29"/>
      <c r="AC75" s="29"/>
      <c r="AD75" s="29"/>
      <c r="AE75" s="29"/>
      <c r="AF75" s="29"/>
      <c r="AG75" s="29"/>
      <c r="AH75" s="29"/>
      <c r="AI75" s="29"/>
      <c r="AJ75" s="29"/>
      <c r="AK75" s="29"/>
      <c r="AL75" s="29"/>
      <c r="AM75" s="29"/>
      <c r="AN75" s="29"/>
      <c r="AO75" s="29"/>
      <c r="AP75" s="29"/>
      <c r="AQ75" s="29"/>
      <c r="AR75" s="29"/>
      <c r="AS75" s="29"/>
      <c r="AT75" s="29"/>
      <c r="AU75" s="29"/>
      <c r="AV75" s="29"/>
      <c r="AW75" s="29"/>
      <c r="AX75" s="29"/>
    </row>
    <row r="76" spans="1:50" s="66" customFormat="1" ht="12.75" x14ac:dyDescent="0.2">
      <c r="A76" s="29"/>
      <c r="B76" s="346" t="s">
        <v>147</v>
      </c>
      <c r="C76" s="4"/>
      <c r="D76" s="47"/>
      <c r="E76" s="175"/>
      <c r="F76" s="29"/>
      <c r="K76" s="33"/>
      <c r="L76" s="33"/>
      <c r="Q76" s="337">
        <v>75</v>
      </c>
      <c r="R76" s="334" t="s">
        <v>156</v>
      </c>
      <c r="S76" s="335">
        <v>163994611</v>
      </c>
      <c r="T76" s="337" t="s">
        <v>431</v>
      </c>
      <c r="U76" s="430">
        <v>1</v>
      </c>
      <c r="V76" s="335" t="s">
        <v>46</v>
      </c>
      <c r="X76" s="29"/>
      <c r="Y76" s="29"/>
      <c r="Z76" s="29"/>
      <c r="AA76" s="29"/>
      <c r="AB76" s="29"/>
      <c r="AC76" s="29"/>
      <c r="AD76" s="29"/>
      <c r="AE76" s="29"/>
      <c r="AF76" s="29"/>
      <c r="AG76" s="29"/>
      <c r="AH76" s="29"/>
      <c r="AI76" s="29"/>
      <c r="AJ76" s="29"/>
      <c r="AK76" s="29"/>
      <c r="AL76" s="29"/>
      <c r="AM76" s="29"/>
      <c r="AN76" s="29"/>
      <c r="AO76" s="29"/>
      <c r="AP76" s="29"/>
      <c r="AQ76" s="29"/>
      <c r="AR76" s="29"/>
      <c r="AS76" s="29"/>
      <c r="AT76" s="29"/>
      <c r="AU76" s="29"/>
      <c r="AV76" s="29"/>
      <c r="AW76" s="29"/>
      <c r="AX76" s="29"/>
    </row>
    <row r="77" spans="1:50" s="66" customFormat="1" ht="12.75" x14ac:dyDescent="0.2">
      <c r="A77" s="29"/>
      <c r="B77" s="185" t="s">
        <v>149</v>
      </c>
      <c r="C77" s="4"/>
      <c r="D77" s="47"/>
      <c r="E77" s="175"/>
      <c r="F77" s="29"/>
      <c r="K77" s="33"/>
      <c r="L77" s="33"/>
      <c r="Q77" s="435">
        <v>76</v>
      </c>
      <c r="R77" s="435" t="s">
        <v>159</v>
      </c>
      <c r="S77" s="339">
        <v>164294882</v>
      </c>
      <c r="T77" s="337" t="s">
        <v>431</v>
      </c>
      <c r="U77" s="430">
        <v>0.75839999999999996</v>
      </c>
      <c r="V77" s="339" t="s">
        <v>386</v>
      </c>
      <c r="X77" s="29"/>
      <c r="Y77" s="29"/>
      <c r="Z77" s="29"/>
      <c r="AA77" s="29"/>
      <c r="AB77" s="29"/>
      <c r="AC77" s="29"/>
      <c r="AD77" s="29"/>
      <c r="AE77" s="29"/>
      <c r="AF77" s="29"/>
      <c r="AG77" s="29"/>
      <c r="AH77" s="29"/>
      <c r="AI77" s="29"/>
      <c r="AJ77" s="29"/>
      <c r="AK77" s="29"/>
      <c r="AL77" s="29"/>
      <c r="AM77" s="29"/>
      <c r="AN77" s="29"/>
      <c r="AO77" s="29"/>
      <c r="AP77" s="29"/>
      <c r="AQ77" s="29"/>
      <c r="AR77" s="29"/>
      <c r="AS77" s="29"/>
      <c r="AT77" s="29"/>
      <c r="AU77" s="29"/>
      <c r="AV77" s="29"/>
      <c r="AW77" s="29"/>
      <c r="AX77" s="29"/>
    </row>
    <row r="78" spans="1:50" s="66" customFormat="1" ht="12.75" x14ac:dyDescent="0.2">
      <c r="A78" s="29"/>
      <c r="B78" s="185" t="s">
        <v>151</v>
      </c>
      <c r="C78" s="4"/>
      <c r="D78" s="47"/>
      <c r="E78" s="175"/>
      <c r="F78" s="29"/>
      <c r="K78" s="33"/>
      <c r="L78" s="33"/>
      <c r="Q78" s="337">
        <v>77</v>
      </c>
      <c r="R78" s="334" t="s">
        <v>161</v>
      </c>
      <c r="S78" s="335">
        <v>164742773</v>
      </c>
      <c r="T78" s="337" t="s">
        <v>454</v>
      </c>
      <c r="U78" s="430">
        <v>1</v>
      </c>
      <c r="V78" s="335" t="s">
        <v>46</v>
      </c>
      <c r="X78" s="29"/>
      <c r="Y78" s="29"/>
      <c r="Z78" s="29"/>
      <c r="AA78" s="29"/>
      <c r="AB78" s="29"/>
      <c r="AC78" s="29"/>
      <c r="AD78" s="29"/>
      <c r="AE78" s="29"/>
      <c r="AF78" s="29"/>
      <c r="AG78" s="29"/>
      <c r="AH78" s="29"/>
      <c r="AI78" s="29"/>
      <c r="AJ78" s="29"/>
      <c r="AK78" s="29"/>
      <c r="AL78" s="29"/>
      <c r="AM78" s="29"/>
      <c r="AN78" s="29"/>
      <c r="AO78" s="29"/>
      <c r="AP78" s="29"/>
      <c r="AQ78" s="29"/>
      <c r="AR78" s="29"/>
      <c r="AS78" s="29"/>
      <c r="AT78" s="29"/>
      <c r="AU78" s="29"/>
      <c r="AV78" s="29"/>
      <c r="AW78" s="29"/>
      <c r="AX78" s="29"/>
    </row>
    <row r="79" spans="1:50" s="66" customFormat="1" ht="12.75" x14ac:dyDescent="0.2">
      <c r="A79" s="29"/>
      <c r="B79" s="185" t="s">
        <v>153</v>
      </c>
      <c r="C79" s="4"/>
      <c r="D79" s="47"/>
      <c r="E79" s="175"/>
      <c r="F79" s="29"/>
      <c r="K79" s="33"/>
      <c r="L79" s="33"/>
      <c r="Q79" s="337">
        <v>78</v>
      </c>
      <c r="R79" s="334" t="s">
        <v>162</v>
      </c>
      <c r="S79" s="335">
        <v>164702526</v>
      </c>
      <c r="T79" s="337" t="s">
        <v>454</v>
      </c>
      <c r="U79" s="430">
        <v>1</v>
      </c>
      <c r="V79" s="336" t="s">
        <v>528</v>
      </c>
      <c r="X79" s="29"/>
      <c r="Y79" s="29"/>
      <c r="Z79" s="29"/>
      <c r="AA79" s="29"/>
      <c r="AB79" s="29"/>
      <c r="AC79" s="29"/>
      <c r="AD79" s="29"/>
      <c r="AE79" s="29"/>
      <c r="AF79" s="29"/>
      <c r="AG79" s="29"/>
      <c r="AH79" s="29"/>
      <c r="AI79" s="29"/>
      <c r="AJ79" s="29"/>
      <c r="AK79" s="29"/>
      <c r="AL79" s="29"/>
      <c r="AM79" s="29"/>
      <c r="AN79" s="29"/>
      <c r="AO79" s="29"/>
      <c r="AP79" s="29"/>
      <c r="AQ79" s="29"/>
      <c r="AR79" s="29"/>
      <c r="AS79" s="29"/>
      <c r="AT79" s="29"/>
      <c r="AU79" s="29"/>
      <c r="AV79" s="29"/>
      <c r="AW79" s="29"/>
      <c r="AX79" s="29"/>
    </row>
    <row r="80" spans="1:50" s="66" customFormat="1" ht="12.75" x14ac:dyDescent="0.2">
      <c r="A80" s="29"/>
      <c r="B80" s="185" t="s">
        <v>155</v>
      </c>
      <c r="C80" s="4">
        <v>48.4</v>
      </c>
      <c r="D80" s="47"/>
      <c r="E80" s="175">
        <v>48.4</v>
      </c>
      <c r="F80" s="29"/>
      <c r="H80" s="33"/>
      <c r="K80" s="33"/>
      <c r="L80" s="33"/>
      <c r="Q80" s="337">
        <v>79</v>
      </c>
      <c r="R80" s="334" t="s">
        <v>164</v>
      </c>
      <c r="S80" s="335">
        <v>164702145</v>
      </c>
      <c r="T80" s="337" t="s">
        <v>454</v>
      </c>
      <c r="U80" s="430">
        <v>1</v>
      </c>
      <c r="V80" s="335" t="s">
        <v>385</v>
      </c>
      <c r="X80" s="29"/>
      <c r="Y80" s="29"/>
      <c r="Z80" s="29"/>
      <c r="AA80" s="29"/>
      <c r="AB80" s="29"/>
      <c r="AC80" s="29"/>
      <c r="AD80" s="29"/>
      <c r="AE80" s="29"/>
      <c r="AF80" s="29"/>
      <c r="AG80" s="29"/>
      <c r="AH80" s="29"/>
      <c r="AI80" s="29"/>
      <c r="AJ80" s="29"/>
      <c r="AK80" s="29"/>
      <c r="AL80" s="29"/>
      <c r="AM80" s="29"/>
      <c r="AN80" s="29"/>
      <c r="AO80" s="29"/>
      <c r="AP80" s="29"/>
      <c r="AQ80" s="29"/>
      <c r="AR80" s="29"/>
      <c r="AS80" s="29"/>
      <c r="AT80" s="29"/>
      <c r="AU80" s="29"/>
      <c r="AV80" s="29"/>
      <c r="AW80" s="29"/>
      <c r="AX80" s="29"/>
    </row>
    <row r="81" spans="1:50" s="66" customFormat="1" ht="12.75" x14ac:dyDescent="0.2">
      <c r="A81" s="29"/>
      <c r="B81" s="186" t="s">
        <v>157</v>
      </c>
      <c r="C81" s="4">
        <v>48.4</v>
      </c>
      <c r="D81" s="47"/>
      <c r="E81" s="175">
        <v>48.4</v>
      </c>
      <c r="F81" s="29"/>
      <c r="I81" s="33"/>
      <c r="J81" s="33"/>
      <c r="K81" s="33"/>
      <c r="L81" s="33"/>
      <c r="Q81" s="337">
        <v>80</v>
      </c>
      <c r="R81" s="334" t="s">
        <v>165</v>
      </c>
      <c r="S81" s="335">
        <v>165219441</v>
      </c>
      <c r="T81" s="337" t="s">
        <v>439</v>
      </c>
      <c r="U81" s="430">
        <v>0.99943099999999996</v>
      </c>
      <c r="V81" s="335" t="s">
        <v>386</v>
      </c>
      <c r="X81" s="29"/>
      <c r="Y81" s="29"/>
      <c r="Z81" s="29"/>
      <c r="AA81" s="29"/>
      <c r="AB81" s="29"/>
      <c r="AC81" s="29"/>
      <c r="AD81" s="29"/>
      <c r="AE81" s="29"/>
      <c r="AF81" s="29"/>
      <c r="AG81" s="29"/>
      <c r="AH81" s="29"/>
      <c r="AI81" s="29"/>
      <c r="AJ81" s="29"/>
      <c r="AK81" s="29"/>
      <c r="AL81" s="29"/>
      <c r="AM81" s="29"/>
      <c r="AN81" s="29"/>
      <c r="AO81" s="29"/>
      <c r="AP81" s="29"/>
      <c r="AQ81" s="29"/>
      <c r="AR81" s="29"/>
      <c r="AS81" s="29"/>
      <c r="AT81" s="29"/>
      <c r="AU81" s="29"/>
      <c r="AV81" s="29"/>
      <c r="AW81" s="29"/>
      <c r="AX81" s="29"/>
    </row>
    <row r="82" spans="1:50" s="66" customFormat="1" ht="25.5" x14ac:dyDescent="0.2">
      <c r="A82" s="29"/>
      <c r="B82" s="185" t="s">
        <v>158</v>
      </c>
      <c r="C82" s="4">
        <v>-23.3</v>
      </c>
      <c r="D82" s="47"/>
      <c r="E82" s="175">
        <v>6.6</v>
      </c>
      <c r="F82" s="29"/>
      <c r="K82" s="33"/>
      <c r="L82" s="33"/>
      <c r="M82" s="33"/>
      <c r="N82" s="33"/>
      <c r="O82" s="33"/>
      <c r="P82" s="33"/>
      <c r="Q82" s="337">
        <v>81</v>
      </c>
      <c r="R82" s="334" t="s">
        <v>167</v>
      </c>
      <c r="S82" s="335">
        <v>165171377</v>
      </c>
      <c r="T82" s="337" t="s">
        <v>439</v>
      </c>
      <c r="U82" s="430">
        <v>0.99839999999999995</v>
      </c>
      <c r="V82" s="343" t="s">
        <v>385</v>
      </c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29"/>
      <c r="AS82" s="29"/>
      <c r="AT82" s="29"/>
      <c r="AU82" s="29"/>
      <c r="AV82" s="29"/>
      <c r="AW82" s="29"/>
      <c r="AX82" s="29"/>
    </row>
    <row r="83" spans="1:50" s="66" customFormat="1" ht="12.75" x14ac:dyDescent="0.2">
      <c r="A83" s="29"/>
      <c r="B83" s="163" t="s">
        <v>160</v>
      </c>
      <c r="C83" s="45">
        <f>SUM(C74,C76:C80,C82:C82)</f>
        <v>3475.7999999999997</v>
      </c>
      <c r="D83" s="33"/>
      <c r="E83" s="177">
        <f>SUM(E74,E76:E80,E82:E82)</f>
        <v>3505.7</v>
      </c>
      <c r="F83" s="29"/>
      <c r="K83" s="33"/>
      <c r="L83" s="33"/>
      <c r="Q83" s="337">
        <v>82</v>
      </c>
      <c r="R83" s="334" t="s">
        <v>169</v>
      </c>
      <c r="S83" s="335">
        <v>251168030</v>
      </c>
      <c r="T83" s="337" t="s">
        <v>456</v>
      </c>
      <c r="U83" s="430">
        <v>1</v>
      </c>
      <c r="V83" s="335" t="s">
        <v>46</v>
      </c>
      <c r="X83" s="29"/>
      <c r="Y83" s="29"/>
      <c r="Z83" s="29"/>
      <c r="AA83" s="29"/>
      <c r="AB83" s="29"/>
      <c r="AC83" s="29"/>
      <c r="AD83" s="29"/>
      <c r="AE83" s="29"/>
      <c r="AF83" s="29"/>
      <c r="AG83" s="29"/>
      <c r="AH83" s="29"/>
      <c r="AI83" s="29"/>
      <c r="AJ83" s="29"/>
      <c r="AK83" s="29"/>
      <c r="AL83" s="29"/>
      <c r="AM83" s="29"/>
      <c r="AN83" s="29"/>
      <c r="AO83" s="29"/>
      <c r="AP83" s="29"/>
      <c r="AQ83" s="29"/>
      <c r="AR83" s="29"/>
      <c r="AS83" s="29"/>
      <c r="AT83" s="29"/>
      <c r="AU83" s="29"/>
      <c r="AV83" s="29"/>
      <c r="AW83" s="29"/>
      <c r="AX83" s="29"/>
    </row>
    <row r="84" spans="1:50" s="66" customFormat="1" ht="12.75" x14ac:dyDescent="0.2">
      <c r="A84" s="29"/>
      <c r="B84" s="160"/>
      <c r="C84" s="46"/>
      <c r="D84" s="33"/>
      <c r="E84" s="178"/>
      <c r="F84" s="29"/>
      <c r="G84" s="33"/>
      <c r="K84" s="33"/>
      <c r="L84" s="33"/>
      <c r="Q84" s="337">
        <v>83</v>
      </c>
      <c r="R84" s="334" t="s">
        <v>171</v>
      </c>
      <c r="S84" s="335">
        <v>151425755</v>
      </c>
      <c r="T84" s="337" t="s">
        <v>456</v>
      </c>
      <c r="U84" s="430">
        <v>1</v>
      </c>
      <c r="V84" s="335" t="s">
        <v>386</v>
      </c>
      <c r="X84" s="29"/>
      <c r="Y84" s="29"/>
      <c r="Z84" s="29"/>
      <c r="AA84" s="29"/>
      <c r="AB84" s="29"/>
      <c r="AC84" s="29"/>
      <c r="AD84" s="29"/>
      <c r="AE84" s="29"/>
      <c r="AF84" s="29"/>
      <c r="AG84" s="29"/>
      <c r="AH84" s="29"/>
      <c r="AI84" s="29"/>
      <c r="AJ84" s="29"/>
      <c r="AK84" s="29"/>
      <c r="AL84" s="29"/>
      <c r="AM84" s="29"/>
      <c r="AN84" s="29"/>
      <c r="AO84" s="29"/>
      <c r="AP84" s="29"/>
      <c r="AQ84" s="29"/>
      <c r="AR84" s="29"/>
      <c r="AS84" s="29"/>
      <c r="AT84" s="29"/>
      <c r="AU84" s="29"/>
      <c r="AV84" s="29"/>
      <c r="AW84" s="29"/>
      <c r="AX84" s="29"/>
    </row>
    <row r="85" spans="1:50" s="66" customFormat="1" ht="12.75" x14ac:dyDescent="0.2">
      <c r="A85" s="29"/>
      <c r="B85" s="163" t="s">
        <v>163</v>
      </c>
      <c r="C85" s="11">
        <v>3436.5</v>
      </c>
      <c r="D85" s="57"/>
      <c r="E85" s="187">
        <v>3344</v>
      </c>
      <c r="F85" s="29"/>
      <c r="G85" s="33"/>
      <c r="H85" s="33"/>
      <c r="K85" s="33"/>
      <c r="L85" s="33"/>
      <c r="Q85" s="337">
        <v>84</v>
      </c>
      <c r="R85" s="334" t="s">
        <v>173</v>
      </c>
      <c r="S85" s="335">
        <v>151104226</v>
      </c>
      <c r="T85" s="337" t="s">
        <v>456</v>
      </c>
      <c r="U85" s="430">
        <v>1</v>
      </c>
      <c r="V85" s="335" t="s">
        <v>385</v>
      </c>
      <c r="X85" s="29"/>
      <c r="Y85" s="29"/>
      <c r="Z85" s="29"/>
      <c r="AA85" s="29"/>
      <c r="AB85" s="29"/>
      <c r="AC85" s="29"/>
      <c r="AD85" s="29"/>
      <c r="AE85" s="29"/>
      <c r="AF85" s="29"/>
      <c r="AG85" s="29"/>
      <c r="AH85" s="29"/>
      <c r="AI85" s="29"/>
      <c r="AJ85" s="29"/>
      <c r="AK85" s="29"/>
      <c r="AL85" s="29"/>
      <c r="AM85" s="29"/>
      <c r="AN85" s="29"/>
      <c r="AO85" s="29"/>
      <c r="AP85" s="29"/>
      <c r="AQ85" s="29"/>
      <c r="AR85" s="29"/>
      <c r="AS85" s="29"/>
      <c r="AT85" s="29"/>
      <c r="AU85" s="29"/>
      <c r="AV85" s="29"/>
      <c r="AW85" s="29"/>
      <c r="AX85" s="29"/>
    </row>
    <row r="86" spans="1:50" s="66" customFormat="1" ht="12.75" x14ac:dyDescent="0.2">
      <c r="A86" s="29"/>
      <c r="B86" s="163"/>
      <c r="C86" s="46"/>
      <c r="D86" s="33"/>
      <c r="E86" s="178"/>
      <c r="F86" s="29"/>
      <c r="H86" s="33"/>
      <c r="I86" s="33"/>
      <c r="J86" s="33"/>
      <c r="K86" s="33"/>
      <c r="L86" s="33"/>
      <c r="Q86" s="435">
        <v>85</v>
      </c>
      <c r="R86" s="435" t="s">
        <v>176</v>
      </c>
      <c r="S86" s="339">
        <v>151479265</v>
      </c>
      <c r="T86" s="337" t="s">
        <v>456</v>
      </c>
      <c r="U86" s="430">
        <v>0.36670000000000003</v>
      </c>
      <c r="V86" s="336" t="s">
        <v>387</v>
      </c>
      <c r="X86" s="29"/>
      <c r="Y86" s="29"/>
      <c r="Z86" s="29"/>
      <c r="AA86" s="29"/>
      <c r="AB86" s="29"/>
      <c r="AC86" s="29"/>
      <c r="AD86" s="29"/>
      <c r="AE86" s="29"/>
      <c r="AF86" s="29"/>
      <c r="AG86" s="29"/>
      <c r="AH86" s="29"/>
      <c r="AI86" s="29"/>
      <c r="AJ86" s="29"/>
      <c r="AK86" s="29"/>
      <c r="AL86" s="29"/>
      <c r="AM86" s="29"/>
      <c r="AN86" s="29"/>
      <c r="AO86" s="29"/>
      <c r="AP86" s="29"/>
      <c r="AQ86" s="29"/>
      <c r="AR86" s="29"/>
      <c r="AS86" s="29"/>
      <c r="AT86" s="29"/>
      <c r="AU86" s="29"/>
      <c r="AV86" s="29"/>
      <c r="AW86" s="29"/>
      <c r="AX86" s="29"/>
    </row>
    <row r="87" spans="1:50" ht="12.75" x14ac:dyDescent="0.2">
      <c r="B87" s="353" t="s">
        <v>166</v>
      </c>
      <c r="C87" s="5"/>
      <c r="D87" s="48"/>
      <c r="E87" s="171"/>
      <c r="F87" s="29"/>
      <c r="G87" s="33"/>
      <c r="H87" s="33"/>
      <c r="I87" s="33"/>
      <c r="J87" s="33"/>
      <c r="K87" s="33"/>
      <c r="L87" s="33"/>
      <c r="M87" s="33"/>
      <c r="N87" s="33"/>
      <c r="O87" s="33"/>
      <c r="P87" s="33"/>
      <c r="Q87" s="337">
        <v>86</v>
      </c>
      <c r="R87" s="334" t="s">
        <v>178</v>
      </c>
      <c r="S87" s="335">
        <v>166901968</v>
      </c>
      <c r="T87" s="337" t="s">
        <v>457</v>
      </c>
      <c r="U87" s="430">
        <v>0.99939999999999996</v>
      </c>
      <c r="V87" s="336" t="s">
        <v>386</v>
      </c>
      <c r="W87" s="33"/>
      <c r="X87" s="29"/>
      <c r="Y87" s="29"/>
      <c r="Z87" s="29"/>
      <c r="AA87" s="29"/>
      <c r="AB87" s="29"/>
      <c r="AC87" s="29"/>
      <c r="AD87" s="29"/>
      <c r="AE87" s="29"/>
      <c r="AF87" s="29"/>
      <c r="AG87" s="29"/>
      <c r="AH87" s="29"/>
      <c r="AI87" s="29"/>
      <c r="AJ87" s="29"/>
      <c r="AK87" s="29"/>
      <c r="AL87" s="29"/>
      <c r="AM87" s="29"/>
      <c r="AN87" s="29"/>
      <c r="AO87" s="29"/>
      <c r="AP87" s="29"/>
      <c r="AQ87" s="29"/>
      <c r="AR87" s="29"/>
      <c r="AS87" s="29"/>
      <c r="AT87" s="29"/>
      <c r="AU87" s="29"/>
      <c r="AV87" s="29"/>
      <c r="AW87" s="29"/>
      <c r="AX87" s="29"/>
    </row>
    <row r="88" spans="1:50" s="66" customFormat="1" ht="12.75" x14ac:dyDescent="0.2">
      <c r="A88" s="29"/>
      <c r="B88" s="160"/>
      <c r="C88" s="46"/>
      <c r="D88" s="33"/>
      <c r="E88" s="178"/>
      <c r="F88" s="29"/>
      <c r="H88" s="33"/>
      <c r="I88" s="33"/>
      <c r="J88" s="33"/>
      <c r="K88" s="33"/>
      <c r="L88" s="33"/>
      <c r="M88" s="33"/>
      <c r="N88" s="33"/>
      <c r="O88" s="33"/>
      <c r="P88" s="33"/>
      <c r="Q88" s="337">
        <v>87</v>
      </c>
      <c r="R88" s="334" t="s">
        <v>179</v>
      </c>
      <c r="S88" s="335">
        <v>166486116</v>
      </c>
      <c r="T88" s="337" t="s">
        <v>457</v>
      </c>
      <c r="U88" s="430">
        <v>1</v>
      </c>
      <c r="V88" s="336" t="s">
        <v>385</v>
      </c>
      <c r="X88" s="29"/>
      <c r="Y88" s="29"/>
      <c r="Z88" s="29"/>
      <c r="AA88" s="29"/>
      <c r="AB88" s="29"/>
      <c r="AC88" s="29"/>
      <c r="AD88" s="29"/>
      <c r="AE88" s="29"/>
      <c r="AF88" s="29"/>
      <c r="AG88" s="29"/>
      <c r="AH88" s="29"/>
      <c r="AI88" s="29"/>
      <c r="AJ88" s="29"/>
      <c r="AK88" s="29"/>
      <c r="AL88" s="29"/>
      <c r="AM88" s="29"/>
      <c r="AN88" s="29"/>
      <c r="AO88" s="29"/>
      <c r="AP88" s="29"/>
      <c r="AQ88" s="29"/>
      <c r="AR88" s="29"/>
      <c r="AS88" s="29"/>
      <c r="AT88" s="29"/>
      <c r="AU88" s="29"/>
      <c r="AV88" s="29"/>
      <c r="AW88" s="29"/>
      <c r="AX88" s="29"/>
    </row>
    <row r="89" spans="1:50" s="66" customFormat="1" ht="12.75" x14ac:dyDescent="0.2">
      <c r="A89" s="29"/>
      <c r="B89" s="168" t="s">
        <v>168</v>
      </c>
      <c r="C89" s="24">
        <v>1803.5</v>
      </c>
      <c r="D89" s="47"/>
      <c r="E89" s="175">
        <v>2011.5</v>
      </c>
      <c r="F89" s="29"/>
      <c r="H89" s="33"/>
      <c r="I89" s="33"/>
      <c r="J89" s="33"/>
      <c r="K89" s="33"/>
      <c r="L89" s="33"/>
      <c r="M89" s="33"/>
      <c r="N89" s="33"/>
      <c r="O89" s="33"/>
      <c r="P89" s="33"/>
      <c r="Q89" s="435">
        <v>88</v>
      </c>
      <c r="R89" s="435" t="s">
        <v>181</v>
      </c>
      <c r="S89" s="339">
        <v>171780190</v>
      </c>
      <c r="T89" s="337" t="s">
        <v>457</v>
      </c>
      <c r="U89" s="430">
        <v>0.37</v>
      </c>
      <c r="V89" s="336" t="s">
        <v>387</v>
      </c>
      <c r="X89" s="29"/>
      <c r="Y89" s="29"/>
      <c r="Z89" s="29"/>
      <c r="AA89" s="29"/>
      <c r="AB89" s="29"/>
      <c r="AC89" s="29"/>
      <c r="AD89" s="29"/>
      <c r="AE89" s="29"/>
      <c r="AF89" s="29"/>
      <c r="AG89" s="29"/>
      <c r="AH89" s="29"/>
      <c r="AI89" s="29"/>
      <c r="AJ89" s="29"/>
      <c r="AK89" s="29"/>
      <c r="AL89" s="29"/>
      <c r="AM89" s="29"/>
      <c r="AN89" s="29"/>
      <c r="AO89" s="29"/>
      <c r="AP89" s="29"/>
      <c r="AQ89" s="29"/>
      <c r="AR89" s="29"/>
      <c r="AS89" s="29"/>
      <c r="AT89" s="29"/>
      <c r="AU89" s="29"/>
      <c r="AV89" s="29"/>
      <c r="AW89" s="29"/>
      <c r="AX89" s="29"/>
    </row>
    <row r="90" spans="1:50" s="66" customFormat="1" ht="12.75" x14ac:dyDescent="0.2">
      <c r="A90" s="29"/>
      <c r="B90" s="188" t="s">
        <v>412</v>
      </c>
      <c r="C90" s="24"/>
      <c r="D90" s="47"/>
      <c r="E90" s="175">
        <v>940</v>
      </c>
      <c r="F90" s="29"/>
      <c r="H90" s="33"/>
      <c r="I90" s="33"/>
      <c r="J90" s="33"/>
      <c r="K90" s="33"/>
      <c r="L90" s="33"/>
      <c r="M90" s="33"/>
      <c r="N90" s="33"/>
      <c r="O90" s="33"/>
      <c r="P90" s="33"/>
      <c r="Q90" s="337">
        <v>89</v>
      </c>
      <c r="R90" s="334" t="s">
        <v>182</v>
      </c>
      <c r="S90" s="335">
        <v>166576994</v>
      </c>
      <c r="T90" s="337" t="s">
        <v>457</v>
      </c>
      <c r="U90" s="430">
        <v>0.78049999999999997</v>
      </c>
      <c r="V90" s="335" t="s">
        <v>519</v>
      </c>
      <c r="X90" s="29"/>
      <c r="Y90" s="29"/>
      <c r="Z90" s="29"/>
      <c r="AA90" s="29"/>
      <c r="AB90" s="29"/>
      <c r="AC90" s="29"/>
      <c r="AD90" s="29"/>
      <c r="AE90" s="29"/>
      <c r="AF90" s="29"/>
      <c r="AG90" s="29"/>
      <c r="AH90" s="29"/>
      <c r="AI90" s="29"/>
      <c r="AJ90" s="29"/>
      <c r="AK90" s="29"/>
      <c r="AL90" s="29"/>
      <c r="AM90" s="29"/>
      <c r="AN90" s="29"/>
      <c r="AO90" s="29"/>
      <c r="AP90" s="29"/>
      <c r="AQ90" s="29"/>
      <c r="AR90" s="29"/>
      <c r="AS90" s="29"/>
      <c r="AT90" s="29"/>
      <c r="AU90" s="29"/>
      <c r="AV90" s="29"/>
      <c r="AW90" s="29"/>
      <c r="AX90" s="29"/>
    </row>
    <row r="91" spans="1:50" s="66" customFormat="1" ht="12.75" x14ac:dyDescent="0.2">
      <c r="A91" s="29"/>
      <c r="B91" s="188" t="s">
        <v>170</v>
      </c>
      <c r="C91" s="24">
        <v>1803.5</v>
      </c>
      <c r="D91" s="47"/>
      <c r="E91" s="175">
        <v>2011.5</v>
      </c>
      <c r="F91" s="29"/>
      <c r="H91" s="33"/>
      <c r="I91" s="33"/>
      <c r="J91" s="33"/>
      <c r="K91" s="33"/>
      <c r="L91" s="33"/>
      <c r="M91" s="33"/>
      <c r="N91" s="33"/>
      <c r="O91" s="33"/>
      <c r="P91" s="33"/>
      <c r="Q91" s="337">
        <v>90</v>
      </c>
      <c r="R91" s="334" t="s">
        <v>184</v>
      </c>
      <c r="S91" s="335">
        <v>166552032</v>
      </c>
      <c r="T91" s="337" t="s">
        <v>457</v>
      </c>
      <c r="U91" s="430">
        <v>0.97729999999999995</v>
      </c>
      <c r="V91" s="335" t="s">
        <v>46</v>
      </c>
      <c r="X91" s="29"/>
      <c r="Y91" s="29"/>
      <c r="Z91" s="29"/>
      <c r="AA91" s="29"/>
      <c r="AB91" s="29"/>
      <c r="AC91" s="29"/>
      <c r="AD91" s="29"/>
      <c r="AE91" s="29"/>
      <c r="AF91" s="29"/>
      <c r="AG91" s="29"/>
      <c r="AH91" s="29"/>
      <c r="AI91" s="29"/>
      <c r="AJ91" s="29"/>
      <c r="AK91" s="29"/>
      <c r="AL91" s="29"/>
      <c r="AM91" s="29"/>
      <c r="AN91" s="29"/>
      <c r="AO91" s="29"/>
      <c r="AP91" s="29"/>
      <c r="AQ91" s="29"/>
      <c r="AR91" s="29"/>
      <c r="AS91" s="29"/>
      <c r="AT91" s="29"/>
      <c r="AU91" s="29"/>
      <c r="AV91" s="29"/>
      <c r="AW91" s="29"/>
      <c r="AX91" s="29"/>
    </row>
    <row r="92" spans="1:50" ht="12.75" x14ac:dyDescent="0.2">
      <c r="B92" s="168" t="s">
        <v>172</v>
      </c>
      <c r="C92" s="4">
        <v>329.4</v>
      </c>
      <c r="D92" s="47"/>
      <c r="E92" s="175">
        <v>280</v>
      </c>
      <c r="F92" s="29"/>
      <c r="G92" s="33"/>
      <c r="H92" s="66"/>
      <c r="I92" s="33"/>
      <c r="J92" s="33"/>
      <c r="K92" s="33"/>
      <c r="L92" s="33"/>
      <c r="M92" s="33"/>
      <c r="N92" s="33"/>
      <c r="O92" s="33"/>
      <c r="P92" s="33"/>
      <c r="Q92" s="337">
        <v>91</v>
      </c>
      <c r="R92" s="334" t="s">
        <v>185</v>
      </c>
      <c r="S92" s="335">
        <v>166445258</v>
      </c>
      <c r="T92" s="337" t="s">
        <v>457</v>
      </c>
      <c r="U92" s="430">
        <v>0.91249999999999998</v>
      </c>
      <c r="V92" s="336" t="s">
        <v>528</v>
      </c>
      <c r="W92" s="33"/>
      <c r="X92" s="29"/>
      <c r="Y92" s="29"/>
      <c r="Z92" s="29"/>
      <c r="AA92" s="29"/>
      <c r="AB92" s="29"/>
      <c r="AC92" s="29"/>
      <c r="AD92" s="29"/>
      <c r="AE92" s="29"/>
      <c r="AF92" s="29"/>
      <c r="AG92" s="29"/>
      <c r="AH92" s="29"/>
      <c r="AI92" s="29"/>
      <c r="AJ92" s="29"/>
      <c r="AK92" s="29"/>
      <c r="AL92" s="29"/>
      <c r="AM92" s="29"/>
      <c r="AN92" s="29"/>
      <c r="AO92" s="29"/>
      <c r="AP92" s="29"/>
      <c r="AQ92" s="29"/>
      <c r="AR92" s="29"/>
      <c r="AS92" s="29"/>
      <c r="AT92" s="29"/>
      <c r="AU92" s="29"/>
      <c r="AV92" s="29"/>
      <c r="AW92" s="29"/>
      <c r="AX92" s="29"/>
    </row>
    <row r="93" spans="1:50" ht="12.75" x14ac:dyDescent="0.2">
      <c r="B93" s="188" t="s">
        <v>412</v>
      </c>
      <c r="C93" s="4"/>
      <c r="D93" s="47"/>
      <c r="E93" s="175"/>
      <c r="F93" s="29"/>
      <c r="G93" s="33"/>
      <c r="H93" s="66"/>
      <c r="I93" s="33"/>
      <c r="J93" s="33"/>
      <c r="K93" s="33"/>
      <c r="L93" s="33"/>
      <c r="M93" s="33"/>
      <c r="N93" s="33"/>
      <c r="O93" s="33"/>
      <c r="P93" s="33"/>
      <c r="Q93" s="337">
        <v>92</v>
      </c>
      <c r="R93" s="334" t="s">
        <v>187</v>
      </c>
      <c r="S93" s="335">
        <v>167520735</v>
      </c>
      <c r="T93" s="337" t="s">
        <v>458</v>
      </c>
      <c r="U93" s="430">
        <v>1</v>
      </c>
      <c r="V93" s="335" t="s">
        <v>46</v>
      </c>
      <c r="W93" s="33"/>
      <c r="X93" s="29"/>
      <c r="Y93" s="29"/>
      <c r="Z93" s="29"/>
      <c r="AA93" s="29"/>
      <c r="AB93" s="29"/>
      <c r="AC93" s="29"/>
      <c r="AD93" s="29"/>
      <c r="AE93" s="29"/>
      <c r="AF93" s="29"/>
      <c r="AG93" s="29"/>
      <c r="AH93" s="29"/>
      <c r="AI93" s="29"/>
      <c r="AJ93" s="29"/>
      <c r="AK93" s="29"/>
      <c r="AL93" s="29"/>
      <c r="AM93" s="29"/>
      <c r="AN93" s="29"/>
      <c r="AO93" s="29"/>
      <c r="AP93" s="29"/>
      <c r="AQ93" s="29"/>
      <c r="AR93" s="29"/>
      <c r="AS93" s="29"/>
      <c r="AT93" s="29"/>
      <c r="AU93" s="29"/>
      <c r="AV93" s="29"/>
      <c r="AW93" s="29"/>
      <c r="AX93" s="29"/>
    </row>
    <row r="94" spans="1:50" ht="12.75" x14ac:dyDescent="0.2">
      <c r="B94" s="188" t="s">
        <v>174</v>
      </c>
      <c r="C94" s="4"/>
      <c r="D94" s="47"/>
      <c r="E94" s="175"/>
      <c r="F94" s="29"/>
      <c r="G94" s="33"/>
      <c r="H94" s="66"/>
      <c r="I94" s="66"/>
      <c r="J94" s="66"/>
      <c r="K94" s="33"/>
      <c r="L94" s="33"/>
      <c r="M94" s="33"/>
      <c r="N94" s="33"/>
      <c r="O94" s="33"/>
      <c r="P94" s="33"/>
      <c r="Q94" s="337">
        <v>93</v>
      </c>
      <c r="R94" s="334" t="s">
        <v>188</v>
      </c>
      <c r="S94" s="335">
        <v>167610175</v>
      </c>
      <c r="T94" s="337" t="s">
        <v>458</v>
      </c>
      <c r="U94" s="430">
        <v>0.99990000000000001</v>
      </c>
      <c r="V94" s="335" t="s">
        <v>386</v>
      </c>
      <c r="W94" s="33"/>
      <c r="X94" s="29"/>
      <c r="Y94" s="29"/>
      <c r="Z94" s="29"/>
      <c r="AA94" s="29"/>
      <c r="AB94" s="29"/>
      <c r="AC94" s="29"/>
      <c r="AD94" s="29"/>
      <c r="AE94" s="29"/>
      <c r="AF94" s="29"/>
      <c r="AG94" s="29"/>
      <c r="AH94" s="29"/>
      <c r="AI94" s="29"/>
      <c r="AJ94" s="29"/>
      <c r="AK94" s="29"/>
      <c r="AL94" s="29"/>
      <c r="AM94" s="29"/>
      <c r="AN94" s="29"/>
      <c r="AO94" s="29"/>
      <c r="AP94" s="29"/>
      <c r="AQ94" s="29"/>
      <c r="AR94" s="29"/>
      <c r="AS94" s="29"/>
      <c r="AT94" s="29"/>
      <c r="AU94" s="29"/>
      <c r="AV94" s="29"/>
      <c r="AW94" s="29"/>
      <c r="AX94" s="29"/>
    </row>
    <row r="95" spans="1:50" ht="12.75" x14ac:dyDescent="0.2">
      <c r="B95" s="235" t="s">
        <v>175</v>
      </c>
      <c r="C95" s="24"/>
      <c r="D95" s="47"/>
      <c r="E95" s="175">
        <v>131.19999999999999</v>
      </c>
      <c r="F95" s="29"/>
      <c r="G95" s="33"/>
      <c r="H95" s="66"/>
      <c r="I95" s="66"/>
      <c r="J95" s="66"/>
      <c r="K95" s="33"/>
      <c r="L95" s="33"/>
      <c r="M95" s="66"/>
      <c r="N95" s="66"/>
      <c r="O95" s="66"/>
      <c r="P95" s="66"/>
      <c r="Q95" s="337">
        <v>94</v>
      </c>
      <c r="R95" s="334" t="s">
        <v>190</v>
      </c>
      <c r="S95" s="335">
        <v>167500661</v>
      </c>
      <c r="T95" s="337" t="s">
        <v>458</v>
      </c>
      <c r="U95" s="430">
        <v>1</v>
      </c>
      <c r="V95" s="335" t="s">
        <v>518</v>
      </c>
      <c r="W95" s="33"/>
      <c r="X95" s="29"/>
      <c r="Y95" s="29"/>
      <c r="Z95" s="29"/>
      <c r="AA95" s="29"/>
      <c r="AB95" s="29"/>
      <c r="AC95" s="29"/>
      <c r="AD95" s="29"/>
      <c r="AE95" s="29"/>
      <c r="AF95" s="29"/>
      <c r="AG95" s="29"/>
      <c r="AH95" s="29"/>
      <c r="AI95" s="29"/>
      <c r="AJ95" s="29"/>
      <c r="AK95" s="29"/>
      <c r="AL95" s="29"/>
      <c r="AM95" s="29"/>
      <c r="AN95" s="29"/>
      <c r="AO95" s="29"/>
      <c r="AP95" s="29"/>
      <c r="AQ95" s="29"/>
      <c r="AR95" s="29"/>
      <c r="AS95" s="29"/>
      <c r="AT95" s="29"/>
      <c r="AU95" s="29"/>
      <c r="AV95" s="29"/>
      <c r="AW95" s="29"/>
      <c r="AX95" s="29"/>
    </row>
    <row r="96" spans="1:50" ht="12.75" x14ac:dyDescent="0.2">
      <c r="B96" s="163" t="s">
        <v>177</v>
      </c>
      <c r="C96" s="45">
        <f>SUM(C89,C92)</f>
        <v>2132.9</v>
      </c>
      <c r="D96" s="33"/>
      <c r="E96" s="177">
        <f>SUM(E89,E92)</f>
        <v>2291.5</v>
      </c>
      <c r="F96" s="29"/>
      <c r="G96" s="33"/>
      <c r="H96" s="66"/>
      <c r="I96" s="66"/>
      <c r="J96" s="66"/>
      <c r="K96" s="33"/>
      <c r="L96" s="33"/>
      <c r="M96" s="66"/>
      <c r="N96" s="66"/>
      <c r="O96" s="66"/>
      <c r="P96" s="66"/>
      <c r="Q96" s="337">
        <v>95</v>
      </c>
      <c r="R96" s="334" t="s">
        <v>191</v>
      </c>
      <c r="S96" s="335">
        <v>167524751</v>
      </c>
      <c r="T96" s="337" t="s">
        <v>458</v>
      </c>
      <c r="U96" s="430">
        <v>1</v>
      </c>
      <c r="V96" s="335" t="s">
        <v>385</v>
      </c>
      <c r="W96" s="33"/>
      <c r="X96" s="29"/>
      <c r="Y96" s="29"/>
      <c r="Z96" s="29"/>
      <c r="AA96" s="29"/>
      <c r="AB96" s="29"/>
      <c r="AC96" s="29"/>
      <c r="AD96" s="29"/>
      <c r="AE96" s="29"/>
      <c r="AF96" s="29"/>
      <c r="AG96" s="29"/>
      <c r="AH96" s="29"/>
      <c r="AI96" s="29"/>
      <c r="AJ96" s="29"/>
      <c r="AK96" s="29"/>
      <c r="AL96" s="29"/>
      <c r="AM96" s="29"/>
      <c r="AN96" s="29"/>
      <c r="AO96" s="29"/>
      <c r="AP96" s="29"/>
      <c r="AQ96" s="29"/>
      <c r="AR96" s="29"/>
      <c r="AS96" s="29"/>
      <c r="AT96" s="29"/>
      <c r="AU96" s="29"/>
      <c r="AV96" s="29"/>
      <c r="AW96" s="29"/>
      <c r="AX96" s="29"/>
    </row>
    <row r="97" spans="1:50" ht="12.75" x14ac:dyDescent="0.2">
      <c r="B97" s="163"/>
      <c r="C97" s="45"/>
      <c r="D97" s="33"/>
      <c r="E97" s="177"/>
      <c r="F97" s="29"/>
      <c r="G97" s="33"/>
      <c r="H97" s="66"/>
      <c r="I97" s="66"/>
      <c r="J97" s="66"/>
      <c r="K97" s="33"/>
      <c r="L97" s="33"/>
      <c r="M97" s="66"/>
      <c r="N97" s="66"/>
      <c r="O97" s="66"/>
      <c r="P97" s="66"/>
      <c r="Q97" s="337">
        <v>96</v>
      </c>
      <c r="R97" s="334" t="s">
        <v>193</v>
      </c>
      <c r="S97" s="335">
        <v>152703524</v>
      </c>
      <c r="T97" s="337" t="s">
        <v>430</v>
      </c>
      <c r="U97" s="430">
        <v>0.99990000000000001</v>
      </c>
      <c r="V97" s="335" t="s">
        <v>524</v>
      </c>
      <c r="W97" s="33"/>
      <c r="X97" s="29"/>
      <c r="Y97" s="29"/>
      <c r="Z97" s="29"/>
      <c r="AA97" s="29"/>
      <c r="AB97" s="29"/>
      <c r="AC97" s="29"/>
      <c r="AD97" s="29"/>
      <c r="AE97" s="29"/>
      <c r="AF97" s="29"/>
      <c r="AG97" s="29"/>
      <c r="AH97" s="29"/>
      <c r="AI97" s="29"/>
      <c r="AJ97" s="29"/>
      <c r="AK97" s="29"/>
      <c r="AL97" s="29"/>
      <c r="AM97" s="29"/>
      <c r="AN97" s="29"/>
      <c r="AO97" s="29"/>
      <c r="AP97" s="29"/>
      <c r="AQ97" s="29"/>
      <c r="AR97" s="29"/>
      <c r="AS97" s="29"/>
      <c r="AT97" s="29"/>
      <c r="AU97" s="29"/>
      <c r="AV97" s="29"/>
      <c r="AW97" s="29"/>
      <c r="AX97" s="29"/>
    </row>
    <row r="98" spans="1:50" ht="12.75" x14ac:dyDescent="0.2">
      <c r="B98" s="163" t="s">
        <v>180</v>
      </c>
      <c r="C98" s="11"/>
      <c r="D98" s="48"/>
      <c r="E98" s="182"/>
      <c r="F98" s="29"/>
      <c r="G98" s="33"/>
      <c r="H98" s="33"/>
      <c r="I98" s="66"/>
      <c r="J98" s="66"/>
      <c r="K98" s="33"/>
      <c r="L98" s="33"/>
      <c r="M98" s="66"/>
      <c r="N98" s="66"/>
      <c r="O98" s="66"/>
      <c r="P98" s="66"/>
      <c r="Q98" s="337">
        <v>97</v>
      </c>
      <c r="R98" s="334" t="s">
        <v>194</v>
      </c>
      <c r="S98" s="335">
        <v>152768582</v>
      </c>
      <c r="T98" s="337" t="s">
        <v>430</v>
      </c>
      <c r="U98" s="430">
        <v>0.99990000000000001</v>
      </c>
      <c r="V98" s="335" t="s">
        <v>386</v>
      </c>
      <c r="W98" s="33"/>
      <c r="X98" s="29"/>
      <c r="Y98" s="29"/>
      <c r="Z98" s="29"/>
      <c r="AA98" s="29"/>
      <c r="AB98" s="29"/>
      <c r="AC98" s="29"/>
      <c r="AD98" s="29"/>
      <c r="AE98" s="29"/>
      <c r="AF98" s="29"/>
      <c r="AG98" s="29"/>
      <c r="AH98" s="29"/>
      <c r="AI98" s="29"/>
      <c r="AJ98" s="29"/>
      <c r="AK98" s="29"/>
      <c r="AL98" s="29"/>
      <c r="AM98" s="29"/>
      <c r="AN98" s="29"/>
      <c r="AO98" s="29"/>
      <c r="AP98" s="29"/>
      <c r="AQ98" s="29"/>
      <c r="AR98" s="29"/>
      <c r="AS98" s="29"/>
      <c r="AT98" s="29"/>
      <c r="AU98" s="29"/>
      <c r="AV98" s="29"/>
      <c r="AW98" s="29"/>
      <c r="AX98" s="29"/>
    </row>
    <row r="99" spans="1:50" s="66" customFormat="1" ht="12.75" x14ac:dyDescent="0.2">
      <c r="A99" s="29"/>
      <c r="B99" s="163"/>
      <c r="C99" s="45"/>
      <c r="D99" s="33"/>
      <c r="E99" s="177"/>
      <c r="F99" s="29"/>
      <c r="I99" s="33"/>
      <c r="J99" s="33"/>
      <c r="K99" s="33"/>
      <c r="L99" s="33"/>
      <c r="Q99" s="337">
        <v>98</v>
      </c>
      <c r="R99" s="334" t="s">
        <v>196</v>
      </c>
      <c r="S99" s="335">
        <v>152767676</v>
      </c>
      <c r="T99" s="337" t="s">
        <v>430</v>
      </c>
      <c r="U99" s="430">
        <v>1</v>
      </c>
      <c r="V99" s="335" t="s">
        <v>385</v>
      </c>
      <c r="X99" s="29"/>
      <c r="Y99" s="29"/>
      <c r="Z99" s="29"/>
      <c r="AA99" s="29"/>
      <c r="AB99" s="29"/>
      <c r="AC99" s="29"/>
      <c r="AD99" s="29"/>
      <c r="AE99" s="29"/>
      <c r="AF99" s="29"/>
      <c r="AG99" s="29"/>
      <c r="AH99" s="29"/>
      <c r="AI99" s="29"/>
      <c r="AJ99" s="29"/>
      <c r="AK99" s="29"/>
      <c r="AL99" s="29"/>
      <c r="AM99" s="29"/>
      <c r="AN99" s="29"/>
      <c r="AO99" s="29"/>
      <c r="AP99" s="29"/>
      <c r="AQ99" s="29"/>
      <c r="AR99" s="29"/>
      <c r="AS99" s="29"/>
      <c r="AT99" s="29"/>
      <c r="AU99" s="29"/>
      <c r="AV99" s="29"/>
      <c r="AW99" s="29"/>
      <c r="AX99" s="29"/>
    </row>
    <row r="100" spans="1:50" s="66" customFormat="1" ht="12.75" x14ac:dyDescent="0.2">
      <c r="A100" s="29"/>
      <c r="B100" s="163" t="s">
        <v>183</v>
      </c>
      <c r="C100" s="11"/>
      <c r="D100" s="48"/>
      <c r="E100" s="175"/>
      <c r="F100" s="29"/>
      <c r="K100" s="33"/>
      <c r="L100" s="33"/>
      <c r="M100" s="33"/>
      <c r="N100" s="33"/>
      <c r="O100" s="33"/>
      <c r="P100" s="33"/>
      <c r="Q100" s="337">
        <v>99</v>
      </c>
      <c r="R100" s="334" t="s">
        <v>199</v>
      </c>
      <c r="S100" s="335">
        <v>177390158</v>
      </c>
      <c r="T100" s="337" t="s">
        <v>459</v>
      </c>
      <c r="U100" s="430">
        <v>1</v>
      </c>
      <c r="V100" s="335" t="s">
        <v>385</v>
      </c>
      <c r="X100" s="29"/>
      <c r="Y100" s="29"/>
      <c r="Z100" s="29"/>
      <c r="AA100" s="29"/>
      <c r="AB100" s="29"/>
      <c r="AC100" s="29"/>
      <c r="AD100" s="29"/>
      <c r="AE100" s="29"/>
      <c r="AF100" s="29"/>
      <c r="AG100" s="29"/>
      <c r="AH100" s="29"/>
      <c r="AI100" s="29"/>
      <c r="AJ100" s="29"/>
      <c r="AK100" s="29"/>
      <c r="AL100" s="29"/>
      <c r="AM100" s="29"/>
      <c r="AN100" s="29"/>
      <c r="AO100" s="29"/>
      <c r="AP100" s="29"/>
      <c r="AQ100" s="29"/>
      <c r="AR100" s="29"/>
      <c r="AS100" s="29"/>
      <c r="AT100" s="29"/>
      <c r="AU100" s="29"/>
      <c r="AV100" s="29"/>
      <c r="AW100" s="29"/>
      <c r="AX100" s="29"/>
    </row>
    <row r="101" spans="1:50" s="66" customFormat="1" ht="12.75" x14ac:dyDescent="0.2">
      <c r="A101" s="29"/>
      <c r="B101" s="157"/>
      <c r="C101" s="46"/>
      <c r="D101" s="33"/>
      <c r="E101" s="178"/>
      <c r="F101" s="29"/>
      <c r="K101" s="33"/>
      <c r="L101" s="33"/>
      <c r="Q101" s="337">
        <v>100</v>
      </c>
      <c r="R101" s="334" t="s">
        <v>202</v>
      </c>
      <c r="S101" s="335">
        <v>167904337</v>
      </c>
      <c r="T101" s="337" t="s">
        <v>420</v>
      </c>
      <c r="U101" s="430">
        <v>1</v>
      </c>
      <c r="V101" s="336" t="s">
        <v>528</v>
      </c>
      <c r="X101" s="29"/>
      <c r="Y101" s="29"/>
      <c r="Z101" s="29"/>
      <c r="AA101" s="29"/>
      <c r="AB101" s="29"/>
      <c r="AC101" s="29"/>
      <c r="AD101" s="29"/>
      <c r="AE101" s="29"/>
      <c r="AF101" s="29"/>
      <c r="AG101" s="29"/>
      <c r="AH101" s="29"/>
      <c r="AI101" s="29"/>
      <c r="AJ101" s="29"/>
      <c r="AK101" s="29"/>
      <c r="AL101" s="29"/>
      <c r="AM101" s="29"/>
      <c r="AN101" s="29"/>
      <c r="AO101" s="29"/>
      <c r="AP101" s="29"/>
      <c r="AQ101" s="29"/>
      <c r="AR101" s="29"/>
      <c r="AS101" s="29"/>
      <c r="AT101" s="29"/>
      <c r="AU101" s="29"/>
      <c r="AV101" s="29"/>
      <c r="AW101" s="29"/>
      <c r="AX101" s="29"/>
    </row>
    <row r="102" spans="1:50" s="66" customFormat="1" ht="12.75" x14ac:dyDescent="0.2">
      <c r="A102" s="29"/>
      <c r="B102" s="163" t="s">
        <v>186</v>
      </c>
      <c r="C102" s="45">
        <f>SUM(C83,C85,C87,C96,C98,C100)</f>
        <v>9045.1999999999989</v>
      </c>
      <c r="D102" s="33"/>
      <c r="E102" s="177">
        <f>SUM(E83,E85,E87,E96,E98,E100)</f>
        <v>9141.2000000000007</v>
      </c>
      <c r="F102" s="29"/>
      <c r="H102" s="33"/>
      <c r="K102" s="33"/>
      <c r="L102" s="33"/>
      <c r="Q102" s="337">
        <v>101</v>
      </c>
      <c r="R102" s="334" t="s">
        <v>203</v>
      </c>
      <c r="S102" s="335">
        <v>167909640</v>
      </c>
      <c r="T102" s="337" t="s">
        <v>420</v>
      </c>
      <c r="U102" s="430">
        <v>1</v>
      </c>
      <c r="V102" s="335" t="s">
        <v>386</v>
      </c>
      <c r="X102" s="29"/>
      <c r="Y102" s="29"/>
      <c r="Z102" s="29"/>
      <c r="AA102" s="29"/>
      <c r="AB102" s="29"/>
      <c r="AC102" s="29"/>
      <c r="AD102" s="29"/>
      <c r="AE102" s="29"/>
      <c r="AF102" s="29"/>
      <c r="AG102" s="29"/>
      <c r="AH102" s="29"/>
      <c r="AI102" s="29"/>
      <c r="AJ102" s="29"/>
      <c r="AK102" s="29"/>
      <c r="AL102" s="29"/>
      <c r="AM102" s="29"/>
      <c r="AN102" s="29"/>
      <c r="AO102" s="29"/>
      <c r="AP102" s="29"/>
      <c r="AQ102" s="29"/>
      <c r="AR102" s="29"/>
      <c r="AS102" s="29"/>
      <c r="AT102" s="29"/>
      <c r="AU102" s="29"/>
      <c r="AV102" s="29"/>
      <c r="AW102" s="29"/>
      <c r="AX102" s="29"/>
    </row>
    <row r="103" spans="1:50" s="66" customFormat="1" ht="12.75" x14ac:dyDescent="0.2">
      <c r="A103" s="29"/>
      <c r="B103" s="163"/>
      <c r="C103" s="49"/>
      <c r="D103" s="33"/>
      <c r="E103" s="189"/>
      <c r="F103" s="29"/>
      <c r="H103" s="33"/>
      <c r="I103" s="33"/>
      <c r="J103" s="33"/>
      <c r="K103" s="33"/>
      <c r="L103" s="33"/>
      <c r="Q103" s="337">
        <v>102</v>
      </c>
      <c r="R103" s="334" t="s">
        <v>205</v>
      </c>
      <c r="S103" s="335">
        <v>167922698</v>
      </c>
      <c r="T103" s="337" t="s">
        <v>420</v>
      </c>
      <c r="U103" s="430">
        <v>1</v>
      </c>
      <c r="V103" s="335" t="s">
        <v>385</v>
      </c>
      <c r="X103" s="29"/>
      <c r="Y103" s="29"/>
      <c r="Z103" s="29"/>
      <c r="AA103" s="29"/>
      <c r="AB103" s="29"/>
      <c r="AC103" s="29"/>
      <c r="AD103" s="29"/>
      <c r="AE103" s="29"/>
      <c r="AF103" s="29"/>
      <c r="AG103" s="29"/>
      <c r="AH103" s="29"/>
      <c r="AI103" s="29"/>
      <c r="AJ103" s="29"/>
      <c r="AK103" s="29"/>
      <c r="AL103" s="29"/>
      <c r="AM103" s="29"/>
      <c r="AN103" s="29"/>
      <c r="AO103" s="29"/>
      <c r="AP103" s="29"/>
      <c r="AQ103" s="29"/>
      <c r="AR103" s="29"/>
      <c r="AS103" s="29"/>
      <c r="AT103" s="29"/>
      <c r="AU103" s="29"/>
      <c r="AV103" s="29"/>
      <c r="AW103" s="29"/>
      <c r="AX103" s="29"/>
    </row>
    <row r="104" spans="1:50" ht="12.75" x14ac:dyDescent="0.2">
      <c r="B104" s="163" t="s">
        <v>189</v>
      </c>
      <c r="C104" s="50" t="str">
        <f>IF(ROUND((C72-C102)/2,1)=0,"Balansas",C72-C102)</f>
        <v>Balansas</v>
      </c>
      <c r="D104" s="33"/>
      <c r="E104" s="190" t="str">
        <f>IF(ROUND((E72-E102)/2,1)=0,"Balansas",E72-E102)</f>
        <v>Balansas</v>
      </c>
      <c r="F104" s="29"/>
      <c r="G104" s="33"/>
      <c r="H104" s="33"/>
      <c r="I104" s="33"/>
      <c r="J104" s="33"/>
      <c r="K104" s="33"/>
      <c r="L104" s="33"/>
      <c r="M104" s="33"/>
      <c r="N104" s="33"/>
      <c r="O104" s="33"/>
      <c r="P104" s="33"/>
      <c r="Q104" s="337">
        <v>103</v>
      </c>
      <c r="R104" s="334" t="s">
        <v>525</v>
      </c>
      <c r="S104" s="335">
        <v>167900463</v>
      </c>
      <c r="T104" s="337" t="s">
        <v>420</v>
      </c>
      <c r="U104" s="430">
        <v>1</v>
      </c>
      <c r="V104" s="335" t="s">
        <v>46</v>
      </c>
      <c r="W104" s="33"/>
      <c r="X104" s="29"/>
      <c r="Y104" s="29"/>
      <c r="Z104" s="29"/>
      <c r="AA104" s="29"/>
      <c r="AB104" s="29"/>
      <c r="AC104" s="29"/>
      <c r="AD104" s="29"/>
      <c r="AE104" s="29"/>
      <c r="AF104" s="29"/>
      <c r="AG104" s="29"/>
      <c r="AH104" s="29"/>
      <c r="AI104" s="29"/>
      <c r="AJ104" s="29"/>
      <c r="AK104" s="29"/>
      <c r="AL104" s="29"/>
      <c r="AM104" s="29"/>
      <c r="AN104" s="29"/>
      <c r="AO104" s="29"/>
      <c r="AP104" s="29"/>
      <c r="AQ104" s="29"/>
      <c r="AR104" s="29"/>
      <c r="AS104" s="29"/>
      <c r="AT104" s="29"/>
      <c r="AU104" s="29"/>
      <c r="AV104" s="29"/>
      <c r="AW104" s="29"/>
      <c r="AX104" s="29"/>
    </row>
    <row r="105" spans="1:50" s="66" customFormat="1" ht="12.75" x14ac:dyDescent="0.2">
      <c r="A105" s="29"/>
      <c r="B105" s="157"/>
      <c r="C105" s="33"/>
      <c r="D105" s="33"/>
      <c r="E105" s="173"/>
      <c r="F105" s="29"/>
      <c r="H105" s="33"/>
      <c r="I105" s="33"/>
      <c r="J105" s="33"/>
      <c r="K105" s="33"/>
      <c r="L105" s="33"/>
      <c r="M105" s="33"/>
      <c r="N105" s="33"/>
      <c r="O105" s="33"/>
      <c r="P105" s="33"/>
      <c r="Q105" s="337">
        <v>104</v>
      </c>
      <c r="R105" s="334" t="s">
        <v>206</v>
      </c>
      <c r="S105" s="335">
        <v>152447391</v>
      </c>
      <c r="T105" s="337" t="s">
        <v>434</v>
      </c>
      <c r="U105" s="430">
        <v>0.99660000000000004</v>
      </c>
      <c r="V105" s="335" t="s">
        <v>385</v>
      </c>
      <c r="X105" s="29"/>
      <c r="Y105" s="29"/>
      <c r="Z105" s="29"/>
      <c r="AA105" s="29"/>
      <c r="AB105" s="29"/>
      <c r="AC105" s="29"/>
      <c r="AD105" s="29"/>
      <c r="AE105" s="29"/>
      <c r="AF105" s="29"/>
      <c r="AG105" s="29"/>
      <c r="AH105" s="29"/>
      <c r="AI105" s="29"/>
      <c r="AJ105" s="29"/>
      <c r="AK105" s="29"/>
      <c r="AL105" s="29"/>
      <c r="AM105" s="29"/>
      <c r="AN105" s="29"/>
      <c r="AO105" s="29"/>
      <c r="AP105" s="29"/>
      <c r="AQ105" s="29"/>
      <c r="AR105" s="29"/>
      <c r="AS105" s="29"/>
      <c r="AT105" s="29"/>
      <c r="AU105" s="29"/>
      <c r="AV105" s="29"/>
      <c r="AW105" s="29"/>
      <c r="AX105" s="29"/>
    </row>
    <row r="106" spans="1:50" s="66" customFormat="1" ht="12.75" x14ac:dyDescent="0.2">
      <c r="A106" s="29"/>
      <c r="B106" s="191" t="s">
        <v>192</v>
      </c>
      <c r="C106" s="55"/>
      <c r="D106" s="48"/>
      <c r="E106" s="192"/>
      <c r="F106" s="29"/>
      <c r="H106" s="33"/>
      <c r="I106" s="33"/>
      <c r="J106" s="33"/>
      <c r="K106" s="33"/>
      <c r="L106" s="33"/>
      <c r="M106" s="33"/>
      <c r="N106" s="33"/>
      <c r="O106" s="33"/>
      <c r="P106" s="33"/>
      <c r="Q106" s="337">
        <v>105</v>
      </c>
      <c r="R106" s="334" t="s">
        <v>207</v>
      </c>
      <c r="S106" s="335">
        <v>152409729</v>
      </c>
      <c r="T106" s="337" t="s">
        <v>434</v>
      </c>
      <c r="U106" s="430">
        <v>1</v>
      </c>
      <c r="V106" s="336" t="s">
        <v>528</v>
      </c>
      <c r="X106" s="29"/>
      <c r="Y106" s="29"/>
      <c r="Z106" s="29"/>
      <c r="AA106" s="29"/>
      <c r="AB106" s="29"/>
      <c r="AC106" s="29"/>
      <c r="AD106" s="29"/>
      <c r="AE106" s="29"/>
      <c r="AF106" s="29"/>
      <c r="AG106" s="29"/>
      <c r="AH106" s="29"/>
      <c r="AI106" s="29"/>
      <c r="AJ106" s="29"/>
      <c r="AK106" s="29"/>
      <c r="AL106" s="29"/>
      <c r="AM106" s="29"/>
      <c r="AN106" s="29"/>
      <c r="AO106" s="29"/>
      <c r="AP106" s="29"/>
      <c r="AQ106" s="29"/>
      <c r="AR106" s="29"/>
      <c r="AS106" s="29"/>
      <c r="AT106" s="29"/>
      <c r="AU106" s="29"/>
      <c r="AV106" s="29"/>
      <c r="AW106" s="29"/>
      <c r="AX106" s="29"/>
    </row>
    <row r="107" spans="1:50" s="66" customFormat="1" ht="12.75" x14ac:dyDescent="0.2">
      <c r="A107" s="29"/>
      <c r="B107" s="157"/>
      <c r="C107" s="33"/>
      <c r="D107" s="33"/>
      <c r="E107" s="173"/>
      <c r="F107" s="29"/>
      <c r="H107" s="33"/>
      <c r="I107" s="33"/>
      <c r="J107" s="33"/>
      <c r="K107" s="33"/>
      <c r="L107" s="33"/>
      <c r="M107" s="33"/>
      <c r="N107" s="33"/>
      <c r="O107" s="33"/>
      <c r="P107" s="33"/>
      <c r="Q107" s="337">
        <v>106</v>
      </c>
      <c r="R107" s="334" t="s">
        <v>208</v>
      </c>
      <c r="S107" s="335">
        <v>152697886</v>
      </c>
      <c r="T107" s="337" t="s">
        <v>434</v>
      </c>
      <c r="U107" s="430">
        <v>0.99980000000000002</v>
      </c>
      <c r="V107" s="335" t="s">
        <v>386</v>
      </c>
      <c r="X107" s="29"/>
      <c r="Y107" s="29"/>
      <c r="Z107" s="29"/>
      <c r="AA107" s="29"/>
      <c r="AB107" s="29"/>
      <c r="AC107" s="29"/>
      <c r="AD107" s="29"/>
      <c r="AE107" s="29"/>
      <c r="AF107" s="29"/>
      <c r="AG107" s="29"/>
      <c r="AH107" s="29"/>
      <c r="AI107" s="29"/>
      <c r="AJ107" s="29"/>
      <c r="AK107" s="29"/>
      <c r="AL107" s="29"/>
      <c r="AM107" s="29"/>
      <c r="AN107" s="29"/>
      <c r="AO107" s="29"/>
      <c r="AP107" s="29"/>
      <c r="AQ107" s="29"/>
      <c r="AR107" s="29"/>
      <c r="AS107" s="29"/>
      <c r="AT107" s="29"/>
      <c r="AU107" s="29"/>
      <c r="AV107" s="29"/>
      <c r="AW107" s="29"/>
      <c r="AX107" s="29"/>
    </row>
    <row r="108" spans="1:50" ht="37.5" customHeight="1" x14ac:dyDescent="0.2">
      <c r="B108" s="160"/>
      <c r="C108" s="581" t="s">
        <v>79</v>
      </c>
      <c r="D108" s="581"/>
      <c r="E108" s="582"/>
      <c r="F108" s="29"/>
      <c r="G108" s="33"/>
      <c r="H108" s="33"/>
      <c r="I108" s="33"/>
      <c r="J108" s="33"/>
      <c r="K108" s="33"/>
      <c r="L108" s="33"/>
      <c r="M108" s="33"/>
      <c r="N108" s="33"/>
      <c r="O108" s="33"/>
      <c r="P108" s="33"/>
      <c r="Q108" s="337">
        <v>107</v>
      </c>
      <c r="R108" s="334" t="s">
        <v>486</v>
      </c>
      <c r="S108" s="335">
        <v>152492671</v>
      </c>
      <c r="T108" s="337" t="s">
        <v>434</v>
      </c>
      <c r="U108" s="430">
        <v>1</v>
      </c>
      <c r="V108" s="335" t="s">
        <v>394</v>
      </c>
      <c r="W108" s="33"/>
      <c r="X108" s="29"/>
      <c r="Y108" s="29"/>
      <c r="Z108" s="29"/>
      <c r="AA108" s="29"/>
      <c r="AB108" s="29"/>
      <c r="AC108" s="29"/>
      <c r="AD108" s="29"/>
      <c r="AE108" s="29"/>
      <c r="AF108" s="29"/>
      <c r="AG108" s="29"/>
      <c r="AH108" s="29"/>
      <c r="AI108" s="29"/>
      <c r="AJ108" s="29"/>
      <c r="AK108" s="29"/>
      <c r="AL108" s="29"/>
      <c r="AM108" s="29"/>
      <c r="AN108" s="29"/>
      <c r="AO108" s="29"/>
      <c r="AP108" s="29"/>
      <c r="AQ108" s="29"/>
      <c r="AR108" s="29"/>
      <c r="AS108" s="29"/>
      <c r="AT108" s="29"/>
      <c r="AU108" s="29"/>
      <c r="AV108" s="29"/>
      <c r="AW108" s="29"/>
      <c r="AX108" s="29"/>
    </row>
    <row r="109" spans="1:50" ht="24.75" thickBot="1" x14ac:dyDescent="0.25">
      <c r="B109" s="158" t="s">
        <v>195</v>
      </c>
      <c r="C109" s="208" t="str">
        <f>C33</f>
        <v>Praėjęs ataskaitinis laikotarpis 2023 m.</v>
      </c>
      <c r="D109" s="36"/>
      <c r="E109" s="209" t="str">
        <f>E33</f>
        <v>Ataskaitinis laikotarpis 2024 m.</v>
      </c>
      <c r="F109" s="29"/>
      <c r="G109" s="33"/>
      <c r="H109" s="33"/>
      <c r="I109" s="33"/>
      <c r="J109" s="33"/>
      <c r="K109" s="33"/>
      <c r="L109" s="33"/>
      <c r="M109" s="33"/>
      <c r="N109" s="33"/>
      <c r="O109" s="33"/>
      <c r="P109" s="33"/>
      <c r="Q109" s="337">
        <v>108</v>
      </c>
      <c r="R109" s="334" t="s">
        <v>413</v>
      </c>
      <c r="S109" s="335">
        <v>304942928</v>
      </c>
      <c r="T109" s="337" t="s">
        <v>434</v>
      </c>
      <c r="U109" s="431" t="s">
        <v>51</v>
      </c>
      <c r="V109" s="335" t="s">
        <v>394</v>
      </c>
      <c r="W109" s="33"/>
      <c r="X109" s="29"/>
      <c r="Y109" s="29"/>
      <c r="Z109" s="29"/>
      <c r="AA109" s="29"/>
      <c r="AB109" s="29"/>
      <c r="AC109" s="29"/>
      <c r="AD109" s="29"/>
      <c r="AE109" s="29"/>
      <c r="AF109" s="29"/>
      <c r="AG109" s="29"/>
      <c r="AH109" s="29"/>
      <c r="AI109" s="29"/>
      <c r="AJ109" s="29"/>
      <c r="AK109" s="29"/>
      <c r="AL109" s="29"/>
      <c r="AM109" s="29"/>
      <c r="AN109" s="29"/>
      <c r="AO109" s="29"/>
      <c r="AP109" s="29"/>
      <c r="AQ109" s="29"/>
      <c r="AR109" s="29"/>
      <c r="AS109" s="29"/>
      <c r="AT109" s="29"/>
      <c r="AU109" s="29"/>
      <c r="AV109" s="29"/>
      <c r="AW109" s="29"/>
      <c r="AX109" s="29"/>
    </row>
    <row r="110" spans="1:50" ht="24" x14ac:dyDescent="0.2">
      <c r="B110" s="193" t="s">
        <v>197</v>
      </c>
      <c r="C110" s="238">
        <v>227.8</v>
      </c>
      <c r="D110" s="48"/>
      <c r="E110" s="360">
        <v>264.3</v>
      </c>
      <c r="F110" s="29"/>
      <c r="G110" s="33"/>
      <c r="H110" s="33" t="s">
        <v>198</v>
      </c>
      <c r="I110" s="33"/>
      <c r="J110" s="33"/>
      <c r="K110" s="33"/>
      <c r="L110" s="33"/>
      <c r="M110" s="33"/>
      <c r="N110" s="33"/>
      <c r="O110" s="33"/>
      <c r="P110" s="33"/>
      <c r="Q110" s="435">
        <v>109</v>
      </c>
      <c r="R110" s="435" t="s">
        <v>414</v>
      </c>
      <c r="S110" s="339">
        <v>147248313</v>
      </c>
      <c r="T110" s="337" t="s">
        <v>421</v>
      </c>
      <c r="U110" s="430">
        <v>0.59370000000000001</v>
      </c>
      <c r="V110" s="336" t="s">
        <v>386</v>
      </c>
      <c r="W110" s="33"/>
      <c r="X110" s="29"/>
      <c r="Y110" s="29"/>
      <c r="Z110" s="29"/>
      <c r="AA110" s="29"/>
      <c r="AB110" s="29"/>
      <c r="AC110" s="29"/>
      <c r="AD110" s="29"/>
      <c r="AE110" s="29"/>
      <c r="AF110" s="29"/>
      <c r="AG110" s="29"/>
      <c r="AH110" s="29"/>
      <c r="AI110" s="29"/>
      <c r="AJ110" s="29"/>
      <c r="AK110" s="29"/>
      <c r="AL110" s="29"/>
      <c r="AM110" s="29"/>
      <c r="AN110" s="29"/>
      <c r="AO110" s="29"/>
      <c r="AP110" s="29"/>
      <c r="AQ110" s="29"/>
      <c r="AR110" s="29"/>
      <c r="AS110" s="29"/>
      <c r="AT110" s="29"/>
      <c r="AU110" s="29"/>
      <c r="AV110" s="29"/>
      <c r="AW110" s="29"/>
      <c r="AX110" s="29"/>
    </row>
    <row r="111" spans="1:50" ht="12.75" x14ac:dyDescent="0.2">
      <c r="B111" s="193" t="s">
        <v>200</v>
      </c>
      <c r="C111" s="282">
        <v>1526.6</v>
      </c>
      <c r="D111" s="33"/>
      <c r="E111" s="361">
        <v>417.3</v>
      </c>
      <c r="F111" s="29"/>
      <c r="G111" s="33"/>
      <c r="H111" s="33" t="s">
        <v>201</v>
      </c>
      <c r="I111" s="33"/>
      <c r="J111" s="33"/>
      <c r="K111" s="33"/>
      <c r="L111" s="33"/>
      <c r="M111" s="33"/>
      <c r="N111" s="33"/>
      <c r="O111" s="33"/>
      <c r="P111" s="33"/>
      <c r="Q111" s="435">
        <v>110</v>
      </c>
      <c r="R111" s="435" t="s">
        <v>415</v>
      </c>
      <c r="S111" s="339">
        <v>147104754</v>
      </c>
      <c r="T111" s="337" t="s">
        <v>421</v>
      </c>
      <c r="U111" s="430">
        <v>0.94969999999999999</v>
      </c>
      <c r="V111" s="336" t="s">
        <v>385</v>
      </c>
      <c r="W111" s="33"/>
      <c r="X111" s="29"/>
      <c r="Y111" s="29"/>
      <c r="Z111" s="29"/>
      <c r="AA111" s="29"/>
      <c r="AB111" s="29"/>
      <c r="AC111" s="29"/>
      <c r="AD111" s="29"/>
      <c r="AE111" s="29"/>
      <c r="AF111" s="29"/>
      <c r="AG111" s="29"/>
      <c r="AH111" s="29"/>
      <c r="AI111" s="29"/>
      <c r="AJ111" s="29"/>
      <c r="AK111" s="29"/>
      <c r="AL111" s="29"/>
      <c r="AM111" s="29"/>
      <c r="AN111" s="29"/>
      <c r="AO111" s="29"/>
      <c r="AP111" s="29"/>
      <c r="AQ111" s="29"/>
      <c r="AR111" s="29"/>
      <c r="AS111" s="29"/>
      <c r="AT111" s="29"/>
      <c r="AU111" s="29"/>
      <c r="AV111" s="29"/>
      <c r="AW111" s="29"/>
      <c r="AX111" s="29"/>
    </row>
    <row r="112" spans="1:50" ht="12.75" x14ac:dyDescent="0.2">
      <c r="B112" s="193" t="s">
        <v>479</v>
      </c>
      <c r="C112" s="282"/>
      <c r="D112" s="33"/>
      <c r="E112" s="362"/>
      <c r="F112" s="29"/>
      <c r="G112" s="33"/>
      <c r="H112" s="33"/>
      <c r="I112" s="33"/>
      <c r="J112" s="33"/>
      <c r="K112" s="33"/>
      <c r="L112" s="33"/>
      <c r="M112" s="33"/>
      <c r="N112" s="33"/>
      <c r="O112" s="33"/>
      <c r="P112" s="33"/>
      <c r="Q112" s="337">
        <v>111</v>
      </c>
      <c r="R112" s="334" t="s">
        <v>212</v>
      </c>
      <c r="S112" s="335">
        <v>247025610</v>
      </c>
      <c r="T112" s="337" t="s">
        <v>421</v>
      </c>
      <c r="U112" s="430">
        <v>1</v>
      </c>
      <c r="V112" s="336" t="s">
        <v>528</v>
      </c>
      <c r="W112" s="33"/>
      <c r="X112" s="29"/>
      <c r="Y112" s="29"/>
      <c r="Z112" s="29"/>
      <c r="AA112" s="29"/>
      <c r="AB112" s="29"/>
      <c r="AC112" s="29"/>
      <c r="AD112" s="29"/>
      <c r="AE112" s="29"/>
      <c r="AF112" s="29"/>
      <c r="AG112" s="29"/>
      <c r="AH112" s="29"/>
      <c r="AI112" s="29"/>
      <c r="AJ112" s="29"/>
      <c r="AK112" s="29"/>
      <c r="AL112" s="29"/>
      <c r="AM112" s="29"/>
      <c r="AN112" s="29"/>
      <c r="AO112" s="29"/>
      <c r="AP112" s="29"/>
      <c r="AQ112" s="29"/>
      <c r="AR112" s="29"/>
      <c r="AS112" s="29"/>
      <c r="AT112" s="29"/>
      <c r="AU112" s="29"/>
      <c r="AV112" s="29"/>
      <c r="AW112" s="29"/>
      <c r="AX112" s="29"/>
    </row>
    <row r="113" spans="2:50" ht="24" x14ac:dyDescent="0.2">
      <c r="B113" s="194" t="s">
        <v>204</v>
      </c>
      <c r="C113" s="282"/>
      <c r="D113" s="47"/>
      <c r="E113" s="362"/>
      <c r="F113" s="29"/>
      <c r="G113" s="33"/>
      <c r="H113" s="33"/>
      <c r="I113" s="33"/>
      <c r="J113" s="33"/>
      <c r="K113" s="33"/>
      <c r="L113" s="33"/>
      <c r="M113" s="33"/>
      <c r="N113" s="33"/>
      <c r="O113" s="33"/>
      <c r="P113" s="33"/>
      <c r="Q113" s="337">
        <v>112</v>
      </c>
      <c r="R113" s="334" t="s">
        <v>214</v>
      </c>
      <c r="S113" s="335">
        <v>147024322</v>
      </c>
      <c r="T113" s="337" t="s">
        <v>421</v>
      </c>
      <c r="U113" s="430">
        <v>1</v>
      </c>
      <c r="V113" s="335" t="s">
        <v>46</v>
      </c>
      <c r="W113" s="33"/>
      <c r="X113" s="29"/>
      <c r="Y113" s="29"/>
      <c r="Z113" s="29"/>
      <c r="AA113" s="29"/>
      <c r="AB113" s="29"/>
      <c r="AC113" s="29"/>
      <c r="AD113" s="29"/>
      <c r="AE113" s="29"/>
      <c r="AF113" s="29"/>
      <c r="AG113" s="29"/>
      <c r="AH113" s="29"/>
      <c r="AI113" s="29"/>
      <c r="AJ113" s="29"/>
      <c r="AK113" s="29"/>
      <c r="AL113" s="29"/>
      <c r="AM113" s="29"/>
      <c r="AN113" s="29"/>
      <c r="AO113" s="29"/>
      <c r="AP113" s="29"/>
      <c r="AQ113" s="29"/>
      <c r="AR113" s="29"/>
      <c r="AS113" s="29"/>
      <c r="AT113" s="29"/>
      <c r="AU113" s="29"/>
      <c r="AV113" s="29"/>
      <c r="AW113" s="29"/>
      <c r="AX113" s="29"/>
    </row>
    <row r="114" spans="2:50" ht="12.75" x14ac:dyDescent="0.2">
      <c r="B114" s="194"/>
      <c r="C114" s="33"/>
      <c r="D114" s="33"/>
      <c r="E114" s="359"/>
      <c r="F114" s="29"/>
      <c r="G114" s="33"/>
      <c r="H114" s="33"/>
      <c r="I114" s="33"/>
      <c r="J114" s="33"/>
      <c r="K114" s="33"/>
      <c r="L114" s="33"/>
      <c r="M114" s="33"/>
      <c r="N114" s="33"/>
      <c r="O114" s="33"/>
      <c r="P114" s="33"/>
      <c r="Q114" s="337">
        <v>113</v>
      </c>
      <c r="R114" s="334" t="s">
        <v>526</v>
      </c>
      <c r="S114" s="335">
        <v>147146714</v>
      </c>
      <c r="T114" s="337" t="s">
        <v>421</v>
      </c>
      <c r="U114" s="430">
        <v>0.77639999999999998</v>
      </c>
      <c r="V114" s="335" t="s">
        <v>519</v>
      </c>
      <c r="W114" s="33"/>
      <c r="X114" s="29"/>
      <c r="Y114" s="29"/>
      <c r="Z114" s="29"/>
      <c r="AA114" s="29"/>
      <c r="AB114" s="29"/>
      <c r="AC114" s="29"/>
      <c r="AD114" s="29"/>
      <c r="AE114" s="29"/>
      <c r="AF114" s="29"/>
      <c r="AG114" s="29"/>
      <c r="AH114" s="29"/>
      <c r="AI114" s="29"/>
      <c r="AJ114" s="29"/>
      <c r="AK114" s="29"/>
      <c r="AL114" s="29"/>
      <c r="AM114" s="29"/>
      <c r="AN114" s="29"/>
      <c r="AO114" s="29"/>
      <c r="AP114" s="29"/>
      <c r="AQ114" s="29"/>
      <c r="AR114" s="29"/>
      <c r="AS114" s="29"/>
      <c r="AT114" s="29"/>
      <c r="AU114" s="29"/>
      <c r="AV114" s="29"/>
      <c r="AW114" s="29"/>
      <c r="AX114" s="29"/>
    </row>
    <row r="115" spans="2:50" ht="24.75" thickBot="1" x14ac:dyDescent="0.25">
      <c r="B115" s="158" t="s">
        <v>209</v>
      </c>
      <c r="C115" s="208" t="str">
        <f>C33</f>
        <v>Praėjęs ataskaitinis laikotarpis 2023 m.</v>
      </c>
      <c r="D115" s="36"/>
      <c r="E115" s="363" t="str">
        <f>E33</f>
        <v>Ataskaitinis laikotarpis 2024 m.</v>
      </c>
      <c r="F115" s="29"/>
      <c r="G115" s="33"/>
      <c r="H115" s="33"/>
      <c r="I115" s="33"/>
      <c r="J115" s="33"/>
      <c r="K115" s="33"/>
      <c r="L115" s="33"/>
      <c r="M115" s="33"/>
      <c r="N115" s="33"/>
      <c r="O115" s="33"/>
      <c r="P115" s="33"/>
      <c r="Q115" s="337">
        <v>114</v>
      </c>
      <c r="R115" s="334" t="s">
        <v>217</v>
      </c>
      <c r="S115" s="335">
        <v>147026330</v>
      </c>
      <c r="T115" s="337" t="s">
        <v>421</v>
      </c>
      <c r="U115" s="430">
        <v>1</v>
      </c>
      <c r="V115" s="336" t="s">
        <v>528</v>
      </c>
      <c r="W115" s="33"/>
      <c r="X115" s="29"/>
      <c r="Y115" s="29"/>
      <c r="Z115" s="29"/>
      <c r="AA115" s="29"/>
      <c r="AB115" s="29"/>
      <c r="AC115" s="29"/>
      <c r="AD115" s="29"/>
      <c r="AE115" s="29"/>
      <c r="AF115" s="29"/>
      <c r="AG115" s="29"/>
      <c r="AH115" s="29"/>
      <c r="AI115" s="29"/>
      <c r="AJ115" s="29"/>
      <c r="AK115" s="29"/>
      <c r="AL115" s="29"/>
      <c r="AM115" s="29"/>
      <c r="AN115" s="29"/>
      <c r="AO115" s="29"/>
      <c r="AP115" s="29"/>
      <c r="AQ115" s="29"/>
      <c r="AR115" s="29"/>
      <c r="AS115" s="29"/>
      <c r="AT115" s="29"/>
      <c r="AU115" s="29"/>
      <c r="AV115" s="29"/>
      <c r="AW115" s="29"/>
      <c r="AX115" s="29"/>
    </row>
    <row r="116" spans="2:50" ht="12.75" x14ac:dyDescent="0.2">
      <c r="B116" s="196" t="s">
        <v>210</v>
      </c>
      <c r="C116" s="59">
        <v>42</v>
      </c>
      <c r="D116" s="132"/>
      <c r="E116" s="364">
        <v>42</v>
      </c>
      <c r="F116" s="29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7">
        <v>115</v>
      </c>
      <c r="R116" s="334" t="s">
        <v>219</v>
      </c>
      <c r="S116" s="335">
        <v>247737020</v>
      </c>
      <c r="T116" s="337" t="s">
        <v>421</v>
      </c>
      <c r="U116" s="430">
        <v>0.70399999999999996</v>
      </c>
      <c r="V116" s="335" t="s">
        <v>394</v>
      </c>
      <c r="W116" s="33"/>
      <c r="X116" s="29"/>
      <c r="Y116" s="29"/>
      <c r="Z116" s="29"/>
      <c r="AA116" s="29"/>
      <c r="AB116" s="29"/>
      <c r="AC116" s="29"/>
      <c r="AD116" s="29"/>
      <c r="AE116" s="29"/>
      <c r="AF116" s="29"/>
      <c r="AG116" s="29"/>
      <c r="AH116" s="29"/>
      <c r="AI116" s="29"/>
      <c r="AJ116" s="29"/>
      <c r="AK116" s="29"/>
      <c r="AL116" s="29"/>
      <c r="AM116" s="29"/>
      <c r="AN116" s="29"/>
      <c r="AO116" s="29"/>
      <c r="AP116" s="29"/>
      <c r="AQ116" s="29"/>
      <c r="AR116" s="29"/>
      <c r="AS116" s="29"/>
      <c r="AT116" s="29"/>
      <c r="AU116" s="29"/>
      <c r="AV116" s="29"/>
      <c r="AW116" s="29"/>
      <c r="AX116" s="29"/>
    </row>
    <row r="117" spans="2:50" ht="12.75" x14ac:dyDescent="0.2">
      <c r="B117" s="198" t="s">
        <v>211</v>
      </c>
      <c r="C117" s="60">
        <v>11</v>
      </c>
      <c r="D117" s="47"/>
      <c r="E117" s="362">
        <v>12</v>
      </c>
      <c r="F117" s="29"/>
      <c r="G117" s="33"/>
      <c r="H117" s="33"/>
      <c r="I117" s="33"/>
      <c r="J117" s="33"/>
      <c r="K117" s="33"/>
      <c r="L117" s="33"/>
      <c r="M117" s="33"/>
      <c r="N117" s="33"/>
      <c r="O117" s="33"/>
      <c r="P117" s="33"/>
      <c r="Q117" s="337">
        <v>116</v>
      </c>
      <c r="R117" s="334" t="s">
        <v>220</v>
      </c>
      <c r="S117" s="335">
        <v>147146333</v>
      </c>
      <c r="T117" s="337" t="s">
        <v>421</v>
      </c>
      <c r="U117" s="430">
        <v>1</v>
      </c>
      <c r="V117" s="335" t="s">
        <v>519</v>
      </c>
      <c r="W117" s="33"/>
      <c r="X117" s="29"/>
      <c r="Y117" s="29"/>
      <c r="Z117" s="29"/>
      <c r="AA117" s="29"/>
      <c r="AB117" s="29"/>
      <c r="AC117" s="29"/>
      <c r="AD117" s="29"/>
      <c r="AE117" s="29"/>
      <c r="AF117" s="29"/>
      <c r="AG117" s="29"/>
      <c r="AH117" s="29"/>
      <c r="AI117" s="29"/>
      <c r="AJ117" s="29"/>
      <c r="AK117" s="29"/>
      <c r="AL117" s="29"/>
      <c r="AM117" s="29"/>
      <c r="AN117" s="29"/>
      <c r="AO117" s="29"/>
      <c r="AP117" s="29"/>
      <c r="AQ117" s="29"/>
      <c r="AR117" s="29"/>
      <c r="AS117" s="29"/>
      <c r="AT117" s="29"/>
      <c r="AU117" s="29"/>
      <c r="AV117" s="29"/>
      <c r="AW117" s="29"/>
      <c r="AX117" s="29"/>
    </row>
    <row r="118" spans="2:50" ht="12.75" x14ac:dyDescent="0.2">
      <c r="B118" s="354" t="s">
        <v>495</v>
      </c>
      <c r="C118" s="60">
        <v>42.8</v>
      </c>
      <c r="D118" s="33"/>
      <c r="E118" s="362">
        <v>42.7</v>
      </c>
      <c r="F118" s="29"/>
      <c r="G118" s="33"/>
      <c r="H118" s="33"/>
      <c r="I118" s="33"/>
      <c r="J118" s="33"/>
      <c r="K118" s="33"/>
      <c r="L118" s="33"/>
      <c r="M118" s="33"/>
      <c r="N118" s="33"/>
      <c r="O118" s="33"/>
      <c r="P118" s="33"/>
      <c r="Q118" s="435">
        <v>117</v>
      </c>
      <c r="R118" s="435" t="s">
        <v>221</v>
      </c>
      <c r="S118" s="339">
        <v>300127004</v>
      </c>
      <c r="T118" s="337" t="s">
        <v>421</v>
      </c>
      <c r="U118" s="430">
        <v>0.39789999999999998</v>
      </c>
      <c r="V118" s="336" t="s">
        <v>387</v>
      </c>
      <c r="W118" s="33"/>
      <c r="X118" s="29"/>
      <c r="Y118" s="29"/>
      <c r="Z118" s="29"/>
      <c r="AA118" s="29"/>
      <c r="AB118" s="29"/>
      <c r="AC118" s="29"/>
      <c r="AD118" s="29"/>
      <c r="AE118" s="29"/>
      <c r="AF118" s="29"/>
      <c r="AG118" s="29"/>
      <c r="AH118" s="29"/>
      <c r="AI118" s="29"/>
      <c r="AJ118" s="29"/>
      <c r="AK118" s="29"/>
      <c r="AL118" s="29"/>
      <c r="AM118" s="29"/>
      <c r="AN118" s="29"/>
      <c r="AO118" s="29"/>
      <c r="AP118" s="29"/>
      <c r="AQ118" s="29"/>
      <c r="AR118" s="29"/>
      <c r="AS118" s="29"/>
      <c r="AT118" s="29"/>
      <c r="AU118" s="29"/>
      <c r="AV118" s="29"/>
      <c r="AW118" s="29"/>
      <c r="AX118" s="29"/>
    </row>
    <row r="119" spans="2:50" ht="12.75" x14ac:dyDescent="0.2">
      <c r="B119" s="196" t="s">
        <v>510</v>
      </c>
      <c r="C119" s="356">
        <v>53.5</v>
      </c>
      <c r="D119" s="357"/>
      <c r="E119" s="365">
        <v>53.9</v>
      </c>
      <c r="F119" s="29"/>
      <c r="G119" s="33"/>
      <c r="H119" s="33"/>
      <c r="I119" s="33"/>
      <c r="J119" s="33"/>
      <c r="K119" s="33"/>
      <c r="L119" s="33"/>
      <c r="M119" s="33"/>
      <c r="N119" s="33"/>
      <c r="O119" s="33"/>
      <c r="P119" s="33"/>
      <c r="Q119" s="337">
        <v>118</v>
      </c>
      <c r="R119" s="334" t="s">
        <v>224</v>
      </c>
      <c r="S119" s="335">
        <v>169236961</v>
      </c>
      <c r="T119" s="337" t="s">
        <v>460</v>
      </c>
      <c r="U119" s="430">
        <v>1</v>
      </c>
      <c r="V119" s="335" t="s">
        <v>385</v>
      </c>
      <c r="W119" s="33"/>
      <c r="X119" s="29"/>
      <c r="Y119" s="29"/>
      <c r="Z119" s="29"/>
      <c r="AA119" s="29"/>
      <c r="AB119" s="29"/>
      <c r="AC119" s="29"/>
      <c r="AD119" s="29"/>
      <c r="AE119" s="29"/>
      <c r="AF119" s="29"/>
      <c r="AG119" s="29"/>
      <c r="AH119" s="29"/>
      <c r="AI119" s="29"/>
      <c r="AJ119" s="29"/>
      <c r="AK119" s="29"/>
      <c r="AL119" s="29"/>
      <c r="AM119" s="29"/>
      <c r="AN119" s="29"/>
      <c r="AO119" s="29"/>
      <c r="AP119" s="29"/>
      <c r="AQ119" s="29"/>
      <c r="AR119" s="29"/>
      <c r="AS119" s="29"/>
      <c r="AT119" s="29"/>
      <c r="AU119" s="29"/>
      <c r="AV119" s="29"/>
      <c r="AW119" s="29"/>
      <c r="AX119" s="29"/>
    </row>
    <row r="120" spans="2:50" ht="13.5" thickBot="1" x14ac:dyDescent="0.25">
      <c r="B120" s="158" t="s">
        <v>216</v>
      </c>
      <c r="C120" s="36"/>
      <c r="D120" s="36"/>
      <c r="E120" s="366"/>
      <c r="F120" s="29"/>
      <c r="G120" s="33"/>
      <c r="H120" s="33"/>
      <c r="I120" s="33"/>
      <c r="J120" s="33"/>
      <c r="K120" s="33"/>
      <c r="L120" s="33"/>
      <c r="M120" s="33"/>
      <c r="N120" s="33"/>
      <c r="O120" s="33"/>
      <c r="P120" s="33"/>
      <c r="Q120" s="337">
        <v>119</v>
      </c>
      <c r="R120" s="334" t="s">
        <v>226</v>
      </c>
      <c r="S120" s="335">
        <v>169139957</v>
      </c>
      <c r="T120" s="337" t="s">
        <v>460</v>
      </c>
      <c r="U120" s="430">
        <v>1</v>
      </c>
      <c r="V120" s="335" t="s">
        <v>46</v>
      </c>
      <c r="W120" s="33"/>
      <c r="X120" s="29"/>
      <c r="Y120" s="29"/>
      <c r="Z120" s="29"/>
      <c r="AA120" s="29"/>
      <c r="AB120" s="29"/>
      <c r="AC120" s="29"/>
      <c r="AD120" s="29"/>
      <c r="AE120" s="29"/>
      <c r="AF120" s="29"/>
      <c r="AG120" s="29"/>
      <c r="AH120" s="29"/>
      <c r="AI120" s="29"/>
      <c r="AJ120" s="29"/>
      <c r="AK120" s="29"/>
      <c r="AL120" s="29"/>
      <c r="AM120" s="29"/>
      <c r="AN120" s="29"/>
      <c r="AO120" s="29"/>
      <c r="AP120" s="29"/>
      <c r="AQ120" s="29"/>
      <c r="AR120" s="29"/>
      <c r="AS120" s="29"/>
      <c r="AT120" s="29"/>
      <c r="AU120" s="29"/>
      <c r="AV120" s="29"/>
      <c r="AW120" s="29"/>
      <c r="AX120" s="29"/>
    </row>
    <row r="121" spans="2:50" ht="50.25" customHeight="1" x14ac:dyDescent="0.2">
      <c r="B121" s="201" t="s">
        <v>218</v>
      </c>
      <c r="C121" s="571"/>
      <c r="D121" s="571"/>
      <c r="E121" s="572"/>
      <c r="F121" s="29"/>
      <c r="G121" s="33"/>
      <c r="H121" s="33"/>
      <c r="I121" s="33"/>
      <c r="J121" s="33"/>
      <c r="K121" s="33"/>
      <c r="L121" s="33"/>
      <c r="M121" s="33"/>
      <c r="N121" s="33"/>
      <c r="O121" s="33"/>
      <c r="P121" s="33"/>
      <c r="Q121" s="337">
        <v>120</v>
      </c>
      <c r="R121" s="334" t="s">
        <v>228</v>
      </c>
      <c r="S121" s="335">
        <v>169167554</v>
      </c>
      <c r="T121" s="337" t="s">
        <v>460</v>
      </c>
      <c r="U121" s="430">
        <v>1</v>
      </c>
      <c r="V121" s="335" t="s">
        <v>394</v>
      </c>
      <c r="W121" s="33"/>
      <c r="X121" s="29"/>
      <c r="Y121" s="29"/>
      <c r="Z121" s="29"/>
      <c r="AA121" s="29"/>
      <c r="AB121" s="29"/>
      <c r="AC121" s="29"/>
      <c r="AD121" s="29"/>
      <c r="AE121" s="29"/>
      <c r="AF121" s="29"/>
      <c r="AG121" s="29"/>
      <c r="AH121" s="29"/>
      <c r="AI121" s="29"/>
      <c r="AJ121" s="29"/>
      <c r="AK121" s="29"/>
      <c r="AL121" s="29"/>
      <c r="AM121" s="29"/>
      <c r="AN121" s="29"/>
      <c r="AO121" s="29"/>
      <c r="AP121" s="29"/>
      <c r="AQ121" s="29"/>
      <c r="AR121" s="29"/>
      <c r="AS121" s="29"/>
      <c r="AT121" s="29"/>
      <c r="AU121" s="29"/>
      <c r="AV121" s="29"/>
      <c r="AW121" s="29"/>
      <c r="AX121" s="29"/>
    </row>
    <row r="122" spans="2:50" ht="13.5" thickBot="1" x14ac:dyDescent="0.25">
      <c r="B122" s="233"/>
      <c r="C122" s="52"/>
      <c r="D122" s="52"/>
      <c r="E122" s="358"/>
      <c r="F122" s="29"/>
      <c r="G122" s="33"/>
      <c r="H122" s="33"/>
      <c r="I122" s="33"/>
      <c r="J122" s="33"/>
      <c r="K122" s="33"/>
      <c r="L122" s="33"/>
      <c r="M122" s="33"/>
      <c r="N122" s="33"/>
      <c r="O122" s="33"/>
      <c r="P122" s="33"/>
      <c r="Q122" s="337">
        <v>121</v>
      </c>
      <c r="R122" s="334" t="s">
        <v>230</v>
      </c>
      <c r="S122" s="335">
        <v>169176222</v>
      </c>
      <c r="T122" s="337" t="s">
        <v>460</v>
      </c>
      <c r="U122" s="430">
        <v>1</v>
      </c>
      <c r="V122" s="335" t="s">
        <v>519</v>
      </c>
      <c r="W122" s="33"/>
      <c r="X122" s="29"/>
      <c r="Y122" s="29"/>
      <c r="Z122" s="29"/>
      <c r="AA122" s="29"/>
      <c r="AB122" s="29"/>
      <c r="AC122" s="29"/>
      <c r="AD122" s="29"/>
      <c r="AE122" s="29"/>
      <c r="AF122" s="29"/>
      <c r="AG122" s="29"/>
      <c r="AH122" s="29"/>
      <c r="AI122" s="29"/>
      <c r="AJ122" s="29"/>
      <c r="AK122" s="29"/>
      <c r="AL122" s="29"/>
      <c r="AM122" s="29"/>
      <c r="AN122" s="29"/>
      <c r="AO122" s="29"/>
      <c r="AP122" s="29"/>
      <c r="AQ122" s="29"/>
      <c r="AR122" s="29"/>
      <c r="AS122" s="29"/>
      <c r="AT122" s="29"/>
      <c r="AU122" s="29"/>
      <c r="AV122" s="29"/>
      <c r="AW122" s="29"/>
      <c r="AX122" s="29"/>
    </row>
    <row r="123" spans="2:50" ht="12.75" x14ac:dyDescent="0.2">
      <c r="B123" s="200"/>
      <c r="C123" s="33"/>
      <c r="D123" s="33"/>
      <c r="E123" s="359"/>
      <c r="F123" s="29"/>
      <c r="G123" s="33"/>
      <c r="H123" s="33"/>
      <c r="I123" s="33"/>
      <c r="J123" s="33"/>
      <c r="K123" s="33"/>
      <c r="L123" s="33"/>
      <c r="M123" s="33"/>
      <c r="N123" s="33"/>
      <c r="O123" s="33"/>
      <c r="P123" s="33"/>
      <c r="Q123" s="337">
        <v>122</v>
      </c>
      <c r="R123" s="334" t="s">
        <v>232</v>
      </c>
      <c r="S123" s="335">
        <v>271042320</v>
      </c>
      <c r="T123" s="337" t="s">
        <v>461</v>
      </c>
      <c r="U123" s="431" t="s">
        <v>51</v>
      </c>
      <c r="V123" s="335" t="s">
        <v>519</v>
      </c>
      <c r="W123" s="33"/>
      <c r="X123" s="29"/>
      <c r="Y123" s="29"/>
      <c r="Z123" s="29"/>
      <c r="AA123" s="29"/>
      <c r="AB123" s="29"/>
      <c r="AC123" s="29"/>
      <c r="AD123" s="29"/>
      <c r="AE123" s="29"/>
      <c r="AF123" s="29"/>
      <c r="AG123" s="29"/>
      <c r="AH123" s="29"/>
      <c r="AI123" s="29"/>
      <c r="AJ123" s="29"/>
      <c r="AK123" s="29"/>
      <c r="AL123" s="29"/>
      <c r="AM123" s="29"/>
      <c r="AN123" s="29"/>
      <c r="AO123" s="29"/>
      <c r="AP123" s="29"/>
      <c r="AQ123" s="29"/>
      <c r="AR123" s="29"/>
      <c r="AS123" s="29"/>
      <c r="AT123" s="29"/>
      <c r="AU123" s="29"/>
      <c r="AV123" s="29"/>
      <c r="AW123" s="29"/>
      <c r="AX123" s="29"/>
    </row>
    <row r="124" spans="2:50" ht="12.75" x14ac:dyDescent="0.2">
      <c r="B124" s="157"/>
      <c r="C124" s="33"/>
      <c r="D124" s="33"/>
      <c r="E124" s="359"/>
      <c r="F124" s="29"/>
      <c r="G124" s="33"/>
      <c r="H124" s="33"/>
      <c r="I124" s="33"/>
      <c r="J124" s="33"/>
      <c r="K124" s="33"/>
      <c r="L124" s="33"/>
      <c r="M124" s="33"/>
      <c r="N124" s="33"/>
      <c r="O124" s="33"/>
      <c r="P124" s="33"/>
      <c r="Q124" s="337">
        <v>123</v>
      </c>
      <c r="R124" s="334" t="s">
        <v>233</v>
      </c>
      <c r="S124" s="335">
        <v>269814430</v>
      </c>
      <c r="T124" s="337" t="s">
        <v>461</v>
      </c>
      <c r="U124" s="430">
        <v>1</v>
      </c>
      <c r="V124" s="335" t="s">
        <v>46</v>
      </c>
      <c r="W124" s="33"/>
      <c r="X124" s="29"/>
      <c r="Y124" s="29"/>
      <c r="Z124" s="29"/>
      <c r="AA124" s="29"/>
      <c r="AB124" s="29"/>
      <c r="AC124" s="29"/>
      <c r="AD124" s="29"/>
      <c r="AE124" s="29"/>
      <c r="AF124" s="29"/>
      <c r="AG124" s="29"/>
      <c r="AH124" s="29"/>
      <c r="AI124" s="29"/>
      <c r="AJ124" s="29"/>
      <c r="AK124" s="29"/>
      <c r="AL124" s="29"/>
      <c r="AM124" s="29"/>
      <c r="AN124" s="29"/>
      <c r="AO124" s="29"/>
      <c r="AP124" s="29"/>
      <c r="AQ124" s="29"/>
      <c r="AR124" s="29"/>
      <c r="AS124" s="29"/>
      <c r="AT124" s="29"/>
      <c r="AU124" s="29"/>
      <c r="AV124" s="29"/>
      <c r="AW124" s="29"/>
      <c r="AX124" s="29"/>
    </row>
    <row r="125" spans="2:50" ht="12.75" x14ac:dyDescent="0.2">
      <c r="B125" s="142" t="s">
        <v>223</v>
      </c>
      <c r="C125" s="82"/>
      <c r="D125" s="82"/>
      <c r="E125" s="299"/>
      <c r="F125" s="29"/>
      <c r="G125" s="33"/>
      <c r="H125" s="33"/>
      <c r="I125" s="33"/>
      <c r="J125" s="33"/>
      <c r="K125" s="33"/>
      <c r="L125" s="33"/>
      <c r="M125" s="33"/>
      <c r="N125" s="33"/>
      <c r="O125" s="33"/>
      <c r="P125" s="33"/>
      <c r="Q125" s="337">
        <v>124</v>
      </c>
      <c r="R125" s="334" t="s">
        <v>234</v>
      </c>
      <c r="S125" s="335">
        <v>170535455</v>
      </c>
      <c r="T125" s="337" t="s">
        <v>461</v>
      </c>
      <c r="U125" s="430">
        <v>1</v>
      </c>
      <c r="V125" s="335" t="s">
        <v>386</v>
      </c>
      <c r="W125" s="33"/>
      <c r="X125" s="29"/>
      <c r="Y125" s="29"/>
      <c r="Z125" s="29"/>
      <c r="AA125" s="29"/>
      <c r="AB125" s="29"/>
      <c r="AC125" s="29"/>
      <c r="AD125" s="29"/>
      <c r="AE125" s="29"/>
      <c r="AF125" s="29"/>
      <c r="AG125" s="29"/>
      <c r="AH125" s="29"/>
      <c r="AI125" s="29"/>
      <c r="AJ125" s="29"/>
      <c r="AK125" s="29"/>
      <c r="AL125" s="29"/>
      <c r="AM125" s="29"/>
      <c r="AN125" s="29"/>
      <c r="AO125" s="29"/>
      <c r="AP125" s="29"/>
      <c r="AQ125" s="29"/>
      <c r="AR125" s="29"/>
      <c r="AS125" s="29"/>
      <c r="AT125" s="29"/>
      <c r="AU125" s="29"/>
      <c r="AV125" s="29"/>
      <c r="AW125" s="29"/>
      <c r="AX125" s="29"/>
    </row>
    <row r="126" spans="2:50" ht="12.75" x14ac:dyDescent="0.2">
      <c r="B126" s="157" t="s">
        <v>225</v>
      </c>
      <c r="C126" s="577">
        <v>45777</v>
      </c>
      <c r="D126" s="577"/>
      <c r="E126" s="578"/>
      <c r="F126" s="29"/>
      <c r="G126" s="33"/>
      <c r="H126" s="33"/>
      <c r="I126" s="33"/>
      <c r="J126" s="33"/>
      <c r="K126" s="33"/>
      <c r="L126" s="33"/>
      <c r="M126" s="33"/>
      <c r="N126" s="33"/>
      <c r="O126" s="33"/>
      <c r="P126" s="33"/>
      <c r="Q126" s="337">
        <v>125</v>
      </c>
      <c r="R126" s="334" t="s">
        <v>235</v>
      </c>
      <c r="S126" s="335">
        <v>169845485</v>
      </c>
      <c r="T126" s="337" t="s">
        <v>461</v>
      </c>
      <c r="U126" s="430">
        <v>1</v>
      </c>
      <c r="V126" s="335" t="s">
        <v>385</v>
      </c>
      <c r="W126" s="33"/>
      <c r="X126" s="29"/>
      <c r="Y126" s="29"/>
      <c r="Z126" s="29"/>
      <c r="AA126" s="29"/>
      <c r="AB126" s="29"/>
      <c r="AC126" s="29"/>
      <c r="AD126" s="29"/>
      <c r="AE126" s="29"/>
      <c r="AF126" s="29"/>
      <c r="AG126" s="29"/>
      <c r="AH126" s="29"/>
      <c r="AI126" s="29"/>
      <c r="AJ126" s="29"/>
      <c r="AK126" s="29"/>
      <c r="AL126" s="29"/>
      <c r="AM126" s="29"/>
      <c r="AN126" s="29"/>
      <c r="AO126" s="29"/>
      <c r="AP126" s="29"/>
      <c r="AQ126" s="29"/>
      <c r="AR126" s="29"/>
      <c r="AS126" s="29"/>
      <c r="AT126" s="29"/>
      <c r="AU126" s="29"/>
      <c r="AV126" s="29"/>
      <c r="AW126" s="29"/>
      <c r="AX126" s="29"/>
    </row>
    <row r="127" spans="2:50" ht="12.75" x14ac:dyDescent="0.2">
      <c r="B127" s="157" t="s">
        <v>227</v>
      </c>
      <c r="C127" s="579" t="s">
        <v>584</v>
      </c>
      <c r="D127" s="579"/>
      <c r="E127" s="580"/>
      <c r="F127" s="29"/>
      <c r="G127" s="33"/>
      <c r="H127" s="33"/>
      <c r="I127" s="33"/>
      <c r="J127" s="33"/>
      <c r="K127" s="33"/>
      <c r="L127" s="33"/>
      <c r="M127" s="33"/>
      <c r="N127" s="33"/>
      <c r="O127" s="33"/>
      <c r="P127" s="33"/>
      <c r="Q127" s="337">
        <v>126</v>
      </c>
      <c r="R127" s="334" t="s">
        <v>487</v>
      </c>
      <c r="S127" s="335">
        <v>170759250</v>
      </c>
      <c r="T127" s="337" t="s">
        <v>422</v>
      </c>
      <c r="U127" s="430">
        <v>0.96926000000000001</v>
      </c>
      <c r="V127" s="335" t="s">
        <v>386</v>
      </c>
      <c r="W127" s="33"/>
      <c r="X127" s="29"/>
      <c r="Y127" s="29"/>
      <c r="Z127" s="29"/>
      <c r="AA127" s="29"/>
      <c r="AB127" s="29"/>
      <c r="AC127" s="29"/>
      <c r="AD127" s="29"/>
      <c r="AE127" s="29"/>
      <c r="AF127" s="29"/>
      <c r="AG127" s="29"/>
      <c r="AH127" s="29"/>
      <c r="AI127" s="29"/>
      <c r="AJ127" s="29"/>
      <c r="AK127" s="29"/>
      <c r="AL127" s="29"/>
      <c r="AM127" s="29"/>
      <c r="AN127" s="29"/>
      <c r="AO127" s="29"/>
      <c r="AP127" s="29"/>
      <c r="AQ127" s="29"/>
      <c r="AR127" s="29"/>
      <c r="AS127" s="29"/>
      <c r="AT127" s="29"/>
      <c r="AU127" s="29"/>
      <c r="AV127" s="29"/>
      <c r="AW127" s="29"/>
      <c r="AX127" s="29"/>
    </row>
    <row r="128" spans="2:50" ht="15.75" customHeight="1" x14ac:dyDescent="0.2">
      <c r="B128" s="203" t="s">
        <v>229</v>
      </c>
      <c r="C128" s="567" t="s">
        <v>583</v>
      </c>
      <c r="D128" s="567"/>
      <c r="E128" s="568"/>
      <c r="F128" s="29"/>
      <c r="G128" s="33"/>
      <c r="H128" s="33"/>
      <c r="I128" s="33"/>
      <c r="J128" s="33"/>
      <c r="K128" s="33"/>
      <c r="L128" s="33"/>
      <c r="M128" s="33"/>
      <c r="N128" s="33"/>
      <c r="O128" s="33"/>
      <c r="P128" s="33"/>
      <c r="Q128" s="337">
        <v>127</v>
      </c>
      <c r="R128" s="334" t="s">
        <v>236</v>
      </c>
      <c r="S128" s="335">
        <v>170639781</v>
      </c>
      <c r="T128" s="337" t="s">
        <v>422</v>
      </c>
      <c r="U128" s="430">
        <v>1</v>
      </c>
      <c r="V128" s="335" t="s">
        <v>385</v>
      </c>
      <c r="W128" s="33"/>
      <c r="X128" s="29"/>
      <c r="Y128" s="29"/>
      <c r="Z128" s="29"/>
      <c r="AA128" s="29"/>
      <c r="AB128" s="29"/>
      <c r="AC128" s="29"/>
      <c r="AD128" s="29"/>
      <c r="AE128" s="29"/>
      <c r="AF128" s="29"/>
      <c r="AG128" s="29"/>
      <c r="AH128" s="29"/>
      <c r="AI128" s="29"/>
      <c r="AJ128" s="29"/>
      <c r="AK128" s="29"/>
      <c r="AL128" s="29"/>
      <c r="AM128" s="29"/>
      <c r="AN128" s="29"/>
      <c r="AO128" s="29"/>
      <c r="AP128" s="29"/>
      <c r="AQ128" s="29"/>
      <c r="AR128" s="29"/>
      <c r="AS128" s="29"/>
      <c r="AT128" s="29"/>
      <c r="AU128" s="29"/>
      <c r="AV128" s="29"/>
      <c r="AW128" s="29"/>
      <c r="AX128" s="29"/>
    </row>
    <row r="129" spans="2:51" ht="24" x14ac:dyDescent="0.2">
      <c r="B129" s="204" t="s">
        <v>231</v>
      </c>
      <c r="C129" s="569"/>
      <c r="D129" s="569"/>
      <c r="E129" s="570"/>
      <c r="F129" s="29"/>
      <c r="G129" s="33"/>
      <c r="H129" s="33"/>
      <c r="I129" s="33"/>
      <c r="J129" s="33"/>
      <c r="K129" s="33"/>
      <c r="L129" s="33"/>
      <c r="M129" s="33"/>
      <c r="N129" s="33"/>
      <c r="O129" s="33"/>
      <c r="P129" s="33"/>
      <c r="Q129" s="337">
        <v>128</v>
      </c>
      <c r="R129" s="334" t="s">
        <v>237</v>
      </c>
      <c r="S129" s="335">
        <v>170609076</v>
      </c>
      <c r="T129" s="337" t="s">
        <v>422</v>
      </c>
      <c r="U129" s="430">
        <v>1</v>
      </c>
      <c r="V129" s="335" t="s">
        <v>519</v>
      </c>
      <c r="W129" s="33"/>
      <c r="X129" s="29"/>
      <c r="Y129" s="29"/>
      <c r="Z129" s="29"/>
      <c r="AA129" s="29"/>
      <c r="AB129" s="29"/>
      <c r="AC129" s="29"/>
      <c r="AD129" s="29"/>
      <c r="AE129" s="29"/>
      <c r="AF129" s="29"/>
      <c r="AG129" s="29"/>
      <c r="AH129" s="29"/>
      <c r="AI129" s="29"/>
      <c r="AJ129" s="29"/>
      <c r="AK129" s="29"/>
      <c r="AL129" s="29"/>
      <c r="AM129" s="29"/>
      <c r="AN129" s="29"/>
      <c r="AO129" s="29"/>
      <c r="AP129" s="29"/>
      <c r="AQ129" s="29"/>
      <c r="AR129" s="29"/>
      <c r="AS129" s="29"/>
      <c r="AT129" s="29"/>
      <c r="AU129" s="29"/>
      <c r="AV129" s="29"/>
      <c r="AW129" s="29"/>
      <c r="AX129" s="29"/>
    </row>
    <row r="130" spans="2:51" ht="13.5" thickBot="1" x14ac:dyDescent="0.25">
      <c r="B130" s="205"/>
      <c r="C130" s="206"/>
      <c r="D130" s="206"/>
      <c r="E130" s="207"/>
      <c r="F130" s="29"/>
      <c r="G130" s="33"/>
      <c r="H130" s="33"/>
      <c r="I130" s="33"/>
      <c r="J130" s="33"/>
      <c r="K130" s="33"/>
      <c r="L130" s="33"/>
      <c r="M130" s="33"/>
      <c r="N130" s="33"/>
      <c r="O130" s="33"/>
      <c r="P130" s="33"/>
      <c r="Q130" s="337">
        <v>129</v>
      </c>
      <c r="R130" s="334" t="s">
        <v>488</v>
      </c>
      <c r="S130" s="335">
        <v>271278580</v>
      </c>
      <c r="T130" s="337" t="s">
        <v>462</v>
      </c>
      <c r="U130" s="430">
        <v>1</v>
      </c>
      <c r="V130" s="335" t="s">
        <v>46</v>
      </c>
      <c r="W130" s="33"/>
      <c r="X130" s="29"/>
      <c r="Y130" s="29"/>
      <c r="Z130" s="29"/>
      <c r="AA130" s="29"/>
      <c r="AB130" s="29"/>
      <c r="AC130" s="29"/>
      <c r="AD130" s="29"/>
      <c r="AE130" s="29"/>
      <c r="AF130" s="29"/>
      <c r="AG130" s="29"/>
      <c r="AH130" s="29"/>
      <c r="AI130" s="29"/>
      <c r="AJ130" s="29"/>
      <c r="AK130" s="29"/>
      <c r="AL130" s="29"/>
      <c r="AM130" s="29"/>
      <c r="AN130" s="29"/>
      <c r="AO130" s="29"/>
      <c r="AP130" s="29"/>
      <c r="AQ130" s="29"/>
      <c r="AR130" s="29"/>
      <c r="AS130" s="29"/>
      <c r="AT130" s="29"/>
      <c r="AU130" s="29"/>
      <c r="AV130" s="29"/>
      <c r="AW130" s="29"/>
      <c r="AX130" s="29"/>
    </row>
    <row r="131" spans="2:51" ht="12.75" x14ac:dyDescent="0.2">
      <c r="F131" s="29"/>
      <c r="G131" s="29"/>
      <c r="H131" s="33"/>
      <c r="I131" s="33"/>
      <c r="J131" s="33"/>
      <c r="K131" s="33"/>
      <c r="L131" s="33"/>
      <c r="M131" s="33"/>
      <c r="N131" s="33"/>
      <c r="O131" s="33"/>
      <c r="P131" s="33"/>
      <c r="Q131" s="337">
        <v>130</v>
      </c>
      <c r="R131" s="334" t="s">
        <v>238</v>
      </c>
      <c r="S131" s="335">
        <v>171444859</v>
      </c>
      <c r="T131" s="337" t="s">
        <v>462</v>
      </c>
      <c r="U131" s="430">
        <v>0.99139999999999995</v>
      </c>
      <c r="V131" s="335" t="s">
        <v>386</v>
      </c>
      <c r="W131" s="33"/>
      <c r="X131" s="29"/>
      <c r="Y131" s="29"/>
      <c r="Z131" s="29"/>
      <c r="AA131" s="29"/>
      <c r="AB131" s="29"/>
      <c r="AC131" s="29"/>
      <c r="AD131" s="29"/>
      <c r="AE131" s="29"/>
      <c r="AF131" s="29"/>
      <c r="AG131" s="29"/>
      <c r="AH131" s="29"/>
      <c r="AI131" s="29"/>
      <c r="AJ131" s="29"/>
      <c r="AK131" s="29"/>
      <c r="AL131" s="29"/>
      <c r="AM131" s="29"/>
      <c r="AN131" s="29"/>
      <c r="AO131" s="29"/>
      <c r="AP131" s="29"/>
      <c r="AQ131" s="29"/>
      <c r="AR131" s="29"/>
      <c r="AS131" s="29"/>
      <c r="AT131" s="29"/>
      <c r="AU131" s="29"/>
      <c r="AV131" s="29"/>
      <c r="AW131" s="29"/>
      <c r="AX131" s="29"/>
    </row>
    <row r="132" spans="2:51" ht="12.75" x14ac:dyDescent="0.2">
      <c r="F132" s="29"/>
      <c r="G132" s="29"/>
      <c r="H132" s="33"/>
      <c r="I132" s="33"/>
      <c r="J132" s="33"/>
      <c r="K132" s="33"/>
      <c r="L132" s="33"/>
      <c r="M132" s="33"/>
      <c r="N132" s="33"/>
      <c r="O132" s="33"/>
      <c r="P132" s="33"/>
      <c r="Q132" s="337">
        <v>131</v>
      </c>
      <c r="R132" s="334" t="s">
        <v>239</v>
      </c>
      <c r="S132" s="335">
        <v>171265176</v>
      </c>
      <c r="T132" s="337" t="s">
        <v>462</v>
      </c>
      <c r="U132" s="430">
        <v>1</v>
      </c>
      <c r="V132" s="335" t="s">
        <v>385</v>
      </c>
      <c r="W132" s="33"/>
      <c r="X132" s="29"/>
      <c r="Y132" s="29"/>
      <c r="Z132" s="29"/>
      <c r="AA132" s="29"/>
      <c r="AB132" s="29"/>
      <c r="AC132" s="29"/>
      <c r="AD132" s="29"/>
      <c r="AE132" s="29"/>
      <c r="AF132" s="29"/>
      <c r="AG132" s="29"/>
      <c r="AH132" s="29"/>
      <c r="AI132" s="29"/>
      <c r="AJ132" s="29"/>
      <c r="AK132" s="29"/>
      <c r="AL132" s="29"/>
      <c r="AM132" s="29"/>
      <c r="AN132" s="29"/>
      <c r="AO132" s="29"/>
      <c r="AP132" s="29"/>
      <c r="AQ132" s="29"/>
      <c r="AR132" s="29"/>
      <c r="AS132" s="29"/>
      <c r="AT132" s="29"/>
      <c r="AU132" s="29"/>
      <c r="AV132" s="29"/>
      <c r="AW132" s="29"/>
      <c r="AX132" s="29"/>
    </row>
    <row r="133" spans="2:51" ht="12.75" x14ac:dyDescent="0.2">
      <c r="F133" s="29"/>
      <c r="G133" s="29"/>
      <c r="H133" s="33"/>
      <c r="I133" s="33"/>
      <c r="J133" s="33"/>
      <c r="K133" s="33"/>
      <c r="L133" s="33"/>
      <c r="M133" s="33"/>
      <c r="N133" s="33"/>
      <c r="O133" s="33"/>
      <c r="P133" s="33"/>
      <c r="Q133" s="337">
        <v>132</v>
      </c>
      <c r="R133" s="334" t="s">
        <v>240</v>
      </c>
      <c r="S133" s="335">
        <v>172412113</v>
      </c>
      <c r="T133" s="337" t="s">
        <v>463</v>
      </c>
      <c r="U133" s="430">
        <v>1</v>
      </c>
      <c r="V133" s="335" t="s">
        <v>386</v>
      </c>
      <c r="W133" s="33"/>
      <c r="X133" s="29"/>
      <c r="Y133" s="29"/>
      <c r="Z133" s="29"/>
      <c r="AA133" s="29"/>
      <c r="AB133" s="29"/>
      <c r="AC133" s="29"/>
      <c r="AD133" s="29"/>
      <c r="AE133" s="29"/>
      <c r="AF133" s="29"/>
      <c r="AG133" s="29"/>
      <c r="AH133" s="29"/>
      <c r="AI133" s="29"/>
      <c r="AJ133" s="29"/>
      <c r="AK133" s="29"/>
      <c r="AL133" s="29"/>
      <c r="AM133" s="29"/>
      <c r="AN133" s="29"/>
      <c r="AO133" s="29"/>
      <c r="AP133" s="29"/>
      <c r="AQ133" s="29"/>
      <c r="AR133" s="29"/>
      <c r="AS133" s="29"/>
      <c r="AT133" s="29"/>
      <c r="AU133" s="29"/>
      <c r="AV133" s="29"/>
      <c r="AW133" s="29"/>
      <c r="AX133" s="29"/>
    </row>
    <row r="134" spans="2:51" ht="12.75" x14ac:dyDescent="0.2">
      <c r="F134" s="29"/>
      <c r="G134" s="29"/>
      <c r="H134" s="29"/>
      <c r="I134" s="29"/>
      <c r="J134" s="29"/>
      <c r="K134" s="29"/>
      <c r="L134" s="33"/>
      <c r="M134" s="33"/>
      <c r="N134" s="33"/>
      <c r="O134" s="33"/>
      <c r="P134" s="33"/>
      <c r="Q134" s="337">
        <v>133</v>
      </c>
      <c r="R134" s="334" t="s">
        <v>241</v>
      </c>
      <c r="S134" s="335">
        <v>172380181</v>
      </c>
      <c r="T134" s="337" t="s">
        <v>463</v>
      </c>
      <c r="U134" s="430">
        <v>1</v>
      </c>
      <c r="V134" s="335" t="s">
        <v>385</v>
      </c>
      <c r="W134" s="29"/>
      <c r="X134" s="29"/>
      <c r="Y134" s="29"/>
      <c r="Z134" s="29"/>
      <c r="AA134" s="29"/>
      <c r="AB134" s="29"/>
      <c r="AC134" s="29"/>
      <c r="AD134" s="29"/>
      <c r="AE134" s="29"/>
      <c r="AF134" s="29"/>
      <c r="AG134" s="29"/>
      <c r="AH134" s="29"/>
      <c r="AI134" s="29"/>
      <c r="AJ134" s="29"/>
      <c r="AK134" s="29"/>
      <c r="AL134" s="29"/>
      <c r="AM134" s="29"/>
      <c r="AN134" s="29"/>
      <c r="AO134" s="29"/>
      <c r="AP134" s="29"/>
      <c r="AQ134" s="29"/>
      <c r="AR134" s="29"/>
      <c r="AS134" s="29"/>
      <c r="AT134" s="29"/>
      <c r="AU134" s="29"/>
      <c r="AV134" s="29"/>
      <c r="AW134" s="29"/>
      <c r="AX134" s="29"/>
    </row>
    <row r="135" spans="2:51" ht="12.75" x14ac:dyDescent="0.2">
      <c r="F135" s="29"/>
      <c r="G135" s="29"/>
      <c r="H135" s="29"/>
      <c r="I135" s="29"/>
      <c r="J135" s="29"/>
      <c r="K135" s="29"/>
      <c r="L135" s="29"/>
      <c r="M135" s="29"/>
      <c r="N135" s="29"/>
      <c r="O135" s="29"/>
      <c r="P135" s="29"/>
      <c r="Q135" s="337">
        <v>134</v>
      </c>
      <c r="R135" s="334" t="s">
        <v>242</v>
      </c>
      <c r="S135" s="335">
        <v>172247665</v>
      </c>
      <c r="T135" s="337" t="s">
        <v>463</v>
      </c>
      <c r="U135" s="430">
        <v>1</v>
      </c>
      <c r="V135" s="335" t="s">
        <v>46</v>
      </c>
      <c r="W135" s="29"/>
      <c r="X135" s="29"/>
      <c r="Y135" s="29"/>
      <c r="Z135" s="29"/>
      <c r="AA135" s="29"/>
      <c r="AB135" s="29"/>
      <c r="AC135" s="29"/>
      <c r="AD135" s="29"/>
      <c r="AE135" s="29"/>
      <c r="AF135" s="29"/>
      <c r="AG135" s="29"/>
      <c r="AH135" s="29"/>
      <c r="AI135" s="29"/>
      <c r="AJ135" s="29"/>
      <c r="AK135" s="29"/>
      <c r="AL135" s="29"/>
      <c r="AM135" s="29"/>
      <c r="AN135" s="29"/>
      <c r="AO135" s="29"/>
      <c r="AP135" s="29"/>
      <c r="AQ135" s="29"/>
      <c r="AR135" s="29"/>
      <c r="AS135" s="29"/>
      <c r="AT135" s="29"/>
      <c r="AU135" s="29"/>
      <c r="AV135" s="29"/>
      <c r="AW135" s="29"/>
      <c r="AX135" s="29"/>
    </row>
    <row r="136" spans="2:51" ht="12.75" x14ac:dyDescent="0.2">
      <c r="F136" s="29"/>
      <c r="G136" s="29"/>
      <c r="H136" s="29"/>
      <c r="I136" s="29"/>
      <c r="J136" s="29"/>
      <c r="K136" s="29"/>
      <c r="L136" s="29"/>
      <c r="M136" s="29"/>
      <c r="N136" s="29"/>
      <c r="O136" s="29"/>
      <c r="P136" s="29"/>
      <c r="Q136" s="337">
        <v>135</v>
      </c>
      <c r="R136" s="334" t="s">
        <v>243</v>
      </c>
      <c r="S136" s="335">
        <v>172208281</v>
      </c>
      <c r="T136" s="337" t="s">
        <v>463</v>
      </c>
      <c r="U136" s="430">
        <v>1</v>
      </c>
      <c r="V136" s="336" t="s">
        <v>528</v>
      </c>
      <c r="W136" s="29"/>
      <c r="X136" s="29"/>
      <c r="Y136" s="29"/>
      <c r="Z136" s="29"/>
      <c r="AA136" s="29"/>
      <c r="AB136" s="29"/>
      <c r="AC136" s="29"/>
      <c r="AD136" s="29"/>
      <c r="AE136" s="29"/>
      <c r="AF136" s="29"/>
      <c r="AG136" s="29"/>
      <c r="AH136" s="29"/>
      <c r="AI136" s="29"/>
      <c r="AJ136" s="29"/>
      <c r="AK136" s="29"/>
      <c r="AL136" s="29"/>
      <c r="AM136" s="29"/>
      <c r="AN136" s="29"/>
      <c r="AO136" s="29"/>
      <c r="AP136" s="29"/>
      <c r="AQ136" s="29"/>
      <c r="AR136" s="29"/>
      <c r="AS136" s="29"/>
      <c r="AT136" s="29"/>
      <c r="AU136" s="29"/>
      <c r="AV136" s="29"/>
      <c r="AW136" s="29"/>
      <c r="AX136" s="29"/>
    </row>
    <row r="137" spans="2:51" ht="12.75" x14ac:dyDescent="0.2">
      <c r="F137" s="29"/>
      <c r="G137" s="29"/>
      <c r="H137" s="33"/>
      <c r="I137" s="33"/>
      <c r="J137" s="33"/>
      <c r="K137" s="33"/>
      <c r="L137" s="29"/>
      <c r="M137" s="29"/>
      <c r="N137" s="29"/>
      <c r="O137" s="29"/>
      <c r="P137" s="29"/>
      <c r="Q137" s="337">
        <v>136</v>
      </c>
      <c r="R137" s="334" t="s">
        <v>244</v>
      </c>
      <c r="S137" s="335">
        <v>171668992</v>
      </c>
      <c r="T137" s="337" t="s">
        <v>464</v>
      </c>
      <c r="U137" s="430">
        <v>1</v>
      </c>
      <c r="V137" s="335" t="s">
        <v>518</v>
      </c>
      <c r="W137" s="33"/>
      <c r="X137" s="29"/>
      <c r="Y137" s="29"/>
      <c r="Z137" s="29"/>
      <c r="AA137" s="29"/>
      <c r="AB137" s="29"/>
      <c r="AC137" s="29"/>
      <c r="AD137" s="29"/>
      <c r="AE137" s="29"/>
      <c r="AF137" s="29"/>
      <c r="AG137" s="29"/>
      <c r="AH137" s="29"/>
      <c r="AI137" s="29"/>
      <c r="AJ137" s="29"/>
      <c r="AK137" s="29"/>
      <c r="AL137" s="29"/>
      <c r="AM137" s="29"/>
      <c r="AN137" s="29"/>
      <c r="AO137" s="29"/>
      <c r="AP137" s="29"/>
      <c r="AQ137" s="29"/>
      <c r="AR137" s="29"/>
      <c r="AS137" s="29"/>
      <c r="AT137" s="29"/>
      <c r="AU137" s="29"/>
      <c r="AV137" s="29"/>
      <c r="AW137" s="29"/>
      <c r="AX137" s="29"/>
    </row>
    <row r="138" spans="2:51" ht="12.75" x14ac:dyDescent="0.2">
      <c r="F138" s="29"/>
      <c r="G138" s="29"/>
      <c r="H138" s="33"/>
      <c r="I138" s="33"/>
      <c r="J138" s="33"/>
      <c r="K138" s="33"/>
      <c r="L138" s="33"/>
      <c r="M138" s="33"/>
      <c r="N138" s="33"/>
      <c r="O138" s="33"/>
      <c r="P138" s="33"/>
      <c r="Q138" s="337">
        <v>137</v>
      </c>
      <c r="R138" s="334" t="s">
        <v>245</v>
      </c>
      <c r="S138" s="335">
        <v>173741535</v>
      </c>
      <c r="T138" s="337" t="s">
        <v>423</v>
      </c>
      <c r="U138" s="430">
        <v>1</v>
      </c>
      <c r="V138" s="335" t="s">
        <v>385</v>
      </c>
      <c r="W138" s="33"/>
      <c r="X138" s="29"/>
      <c r="Y138" s="29"/>
      <c r="Z138" s="29"/>
      <c r="AA138" s="29"/>
      <c r="AB138" s="29"/>
      <c r="AC138" s="29"/>
      <c r="AD138" s="29"/>
      <c r="AE138" s="29"/>
      <c r="AF138" s="29"/>
      <c r="AG138" s="29"/>
      <c r="AH138" s="29"/>
      <c r="AI138" s="29"/>
      <c r="AJ138" s="29"/>
      <c r="AK138" s="29"/>
      <c r="AL138" s="29"/>
      <c r="AM138" s="29"/>
      <c r="AN138" s="29"/>
      <c r="AO138" s="29"/>
      <c r="AP138" s="29"/>
      <c r="AQ138" s="29"/>
      <c r="AR138" s="29"/>
      <c r="AS138" s="29"/>
      <c r="AT138" s="29"/>
      <c r="AU138" s="29"/>
      <c r="AV138" s="29"/>
      <c r="AW138" s="29"/>
      <c r="AX138" s="29"/>
    </row>
    <row r="139" spans="2:51" ht="12.75" x14ac:dyDescent="0.2">
      <c r="F139" s="29"/>
      <c r="G139" s="29"/>
      <c r="H139" s="33"/>
      <c r="I139" s="33"/>
      <c r="J139" s="33"/>
      <c r="K139" s="33"/>
      <c r="L139" s="33"/>
      <c r="M139" s="33"/>
      <c r="N139" s="33"/>
      <c r="O139" s="33"/>
      <c r="P139" s="33"/>
      <c r="Q139" s="337">
        <v>138</v>
      </c>
      <c r="R139" s="334" t="s">
        <v>246</v>
      </c>
      <c r="S139" s="335">
        <v>173053453</v>
      </c>
      <c r="T139" s="337" t="s">
        <v>423</v>
      </c>
      <c r="U139" s="430">
        <v>1</v>
      </c>
      <c r="V139" s="335" t="s">
        <v>46</v>
      </c>
      <c r="W139" s="33"/>
      <c r="X139" s="29"/>
      <c r="Y139" s="29"/>
      <c r="Z139" s="29"/>
      <c r="AA139" s="29"/>
      <c r="AB139" s="29"/>
      <c r="AC139" s="29"/>
      <c r="AD139" s="29"/>
      <c r="AE139" s="29"/>
      <c r="AF139" s="29"/>
      <c r="AG139" s="29"/>
      <c r="AH139" s="29"/>
      <c r="AI139" s="29"/>
      <c r="AJ139" s="29"/>
      <c r="AK139" s="29"/>
      <c r="AL139" s="29"/>
      <c r="AM139" s="29"/>
      <c r="AN139" s="29"/>
      <c r="AO139" s="29"/>
      <c r="AP139" s="29"/>
      <c r="AQ139" s="29"/>
      <c r="AR139" s="29"/>
      <c r="AS139" s="29"/>
      <c r="AT139" s="29"/>
      <c r="AU139" s="29"/>
      <c r="AV139" s="29"/>
      <c r="AW139" s="29"/>
      <c r="AX139" s="29"/>
      <c r="AY139" s="29"/>
    </row>
    <row r="140" spans="2:51" ht="63.75" x14ac:dyDescent="0.2">
      <c r="F140" s="29"/>
      <c r="G140" s="29"/>
      <c r="H140" s="33"/>
      <c r="I140" s="33"/>
      <c r="J140" s="33"/>
      <c r="K140" s="33"/>
      <c r="L140" s="33"/>
      <c r="M140" s="33"/>
      <c r="N140" s="33"/>
      <c r="O140" s="33"/>
      <c r="P140" s="33"/>
      <c r="Q140" s="337">
        <v>139</v>
      </c>
      <c r="R140" s="334" t="s">
        <v>247</v>
      </c>
      <c r="S140" s="335">
        <v>173000664</v>
      </c>
      <c r="T140" s="337" t="s">
        <v>423</v>
      </c>
      <c r="U140" s="430">
        <v>0.9083</v>
      </c>
      <c r="V140" s="343" t="s">
        <v>518</v>
      </c>
      <c r="W140" s="33"/>
      <c r="X140" s="29"/>
      <c r="Y140" s="29"/>
      <c r="Z140" s="29"/>
      <c r="AA140" s="29"/>
      <c r="AB140" s="29"/>
      <c r="AC140" s="29"/>
      <c r="AD140" s="29"/>
      <c r="AE140" s="29"/>
      <c r="AF140" s="29"/>
      <c r="AG140" s="29"/>
      <c r="AH140" s="29"/>
      <c r="AI140" s="29"/>
      <c r="AJ140" s="29"/>
      <c r="AK140" s="29"/>
      <c r="AL140" s="29"/>
      <c r="AM140" s="29"/>
      <c r="AN140" s="29"/>
      <c r="AO140" s="29"/>
      <c r="AP140" s="29"/>
      <c r="AQ140" s="29"/>
      <c r="AR140" s="29"/>
      <c r="AS140" s="29"/>
      <c r="AT140" s="29"/>
      <c r="AU140" s="29"/>
      <c r="AV140" s="29"/>
      <c r="AW140" s="29"/>
      <c r="AX140" s="29"/>
      <c r="AY140" s="29"/>
    </row>
    <row r="141" spans="2:51" ht="12.75" x14ac:dyDescent="0.2">
      <c r="F141" s="29"/>
      <c r="G141" s="29"/>
      <c r="H141" s="33"/>
      <c r="I141" s="33"/>
      <c r="J141" s="33"/>
      <c r="K141" s="33"/>
      <c r="L141" s="33"/>
      <c r="M141" s="33"/>
      <c r="N141" s="33"/>
      <c r="O141" s="33"/>
      <c r="P141" s="33"/>
      <c r="Q141" s="337">
        <v>140</v>
      </c>
      <c r="R141" s="334" t="s">
        <v>248</v>
      </c>
      <c r="S141" s="335">
        <v>273889830</v>
      </c>
      <c r="T141" s="337" t="s">
        <v>465</v>
      </c>
      <c r="U141" s="430">
        <v>1</v>
      </c>
      <c r="V141" s="335" t="s">
        <v>386</v>
      </c>
      <c r="W141" s="33"/>
      <c r="X141" s="29"/>
      <c r="Y141" s="29"/>
      <c r="Z141" s="29"/>
      <c r="AA141" s="29"/>
      <c r="AB141" s="29"/>
      <c r="AC141" s="29"/>
      <c r="AD141" s="29"/>
      <c r="AE141" s="29"/>
      <c r="AF141" s="29"/>
      <c r="AG141" s="29"/>
      <c r="AH141" s="29"/>
      <c r="AI141" s="29"/>
      <c r="AJ141" s="29"/>
      <c r="AK141" s="29"/>
      <c r="AL141" s="29"/>
      <c r="AM141" s="29"/>
      <c r="AN141" s="29"/>
      <c r="AO141" s="29"/>
      <c r="AP141" s="29"/>
      <c r="AQ141" s="29"/>
      <c r="AR141" s="29"/>
      <c r="AS141" s="29"/>
      <c r="AT141" s="29"/>
      <c r="AU141" s="29"/>
      <c r="AV141" s="29"/>
      <c r="AW141" s="29"/>
      <c r="AX141" s="29"/>
      <c r="AY141" s="29"/>
    </row>
    <row r="142" spans="2:51" ht="12.75" x14ac:dyDescent="0.2">
      <c r="F142" s="29"/>
      <c r="G142" s="29"/>
      <c r="H142" s="33"/>
      <c r="I142" s="33"/>
      <c r="J142" s="33"/>
      <c r="K142" s="33"/>
      <c r="L142" s="33"/>
      <c r="M142" s="33"/>
      <c r="N142" s="33"/>
      <c r="O142" s="33"/>
      <c r="P142" s="33"/>
      <c r="Q142" s="337">
        <v>141</v>
      </c>
      <c r="R142" s="334" t="s">
        <v>249</v>
      </c>
      <c r="S142" s="335">
        <v>173820527</v>
      </c>
      <c r="T142" s="337" t="s">
        <v>465</v>
      </c>
      <c r="U142" s="430">
        <v>1</v>
      </c>
      <c r="V142" s="335" t="s">
        <v>385</v>
      </c>
      <c r="W142" s="33"/>
      <c r="X142" s="29"/>
      <c r="Y142" s="29"/>
      <c r="Z142" s="29"/>
      <c r="AA142" s="29"/>
      <c r="AB142" s="29"/>
      <c r="AC142" s="29"/>
      <c r="AD142" s="29"/>
      <c r="AE142" s="29"/>
      <c r="AF142" s="29"/>
      <c r="AG142" s="29"/>
      <c r="AH142" s="29"/>
      <c r="AI142" s="29"/>
      <c r="AJ142" s="29"/>
      <c r="AK142" s="29"/>
      <c r="AL142" s="29"/>
      <c r="AM142" s="29"/>
      <c r="AN142" s="29"/>
      <c r="AO142" s="29"/>
      <c r="AP142" s="29"/>
      <c r="AQ142" s="29"/>
      <c r="AR142" s="29"/>
      <c r="AS142" s="29"/>
      <c r="AT142" s="29"/>
      <c r="AU142" s="29"/>
      <c r="AV142" s="29"/>
      <c r="AW142" s="29"/>
      <c r="AX142" s="29"/>
      <c r="AY142" s="29"/>
    </row>
    <row r="143" spans="2:51" ht="12.75" x14ac:dyDescent="0.2">
      <c r="F143" s="29"/>
      <c r="G143" s="29"/>
      <c r="H143" s="33"/>
      <c r="I143" s="33"/>
      <c r="J143" s="33"/>
      <c r="K143" s="33"/>
      <c r="L143" s="33"/>
      <c r="M143" s="33"/>
      <c r="N143" s="33"/>
      <c r="O143" s="33"/>
      <c r="P143" s="33"/>
      <c r="Q143" s="337">
        <v>142</v>
      </c>
      <c r="R143" s="334" t="s">
        <v>250</v>
      </c>
      <c r="S143" s="335">
        <v>173935878</v>
      </c>
      <c r="T143" s="337" t="s">
        <v>465</v>
      </c>
      <c r="U143" s="430">
        <v>1</v>
      </c>
      <c r="V143" s="335" t="s">
        <v>46</v>
      </c>
      <c r="W143" s="33"/>
      <c r="X143" s="29"/>
      <c r="Y143" s="29"/>
      <c r="Z143" s="29"/>
      <c r="AA143" s="29"/>
      <c r="AB143" s="29"/>
      <c r="AC143" s="29"/>
      <c r="AD143" s="29"/>
      <c r="AE143" s="29"/>
      <c r="AF143" s="29"/>
      <c r="AG143" s="29"/>
      <c r="AH143" s="29"/>
      <c r="AI143" s="29"/>
      <c r="AJ143" s="29"/>
      <c r="AK143" s="29"/>
      <c r="AL143" s="29"/>
      <c r="AM143" s="29"/>
      <c r="AN143" s="29"/>
      <c r="AO143" s="29"/>
      <c r="AP143" s="29"/>
      <c r="AQ143" s="29"/>
      <c r="AR143" s="29"/>
      <c r="AS143" s="29"/>
      <c r="AT143" s="29"/>
      <c r="AU143" s="29"/>
      <c r="AV143" s="29"/>
      <c r="AW143" s="29"/>
      <c r="AX143" s="29"/>
      <c r="AY143" s="29"/>
    </row>
    <row r="144" spans="2:51" ht="12.75" x14ac:dyDescent="0.2">
      <c r="F144" s="29"/>
      <c r="G144" s="29"/>
      <c r="H144" s="29"/>
      <c r="I144" s="29"/>
      <c r="J144" s="29"/>
      <c r="K144" s="29"/>
      <c r="L144" s="33"/>
      <c r="M144" s="33"/>
      <c r="N144" s="33"/>
      <c r="O144" s="33"/>
      <c r="P144" s="33"/>
      <c r="Q144" s="337">
        <v>143</v>
      </c>
      <c r="R144" s="334" t="s">
        <v>251</v>
      </c>
      <c r="S144" s="335">
        <v>174409393</v>
      </c>
      <c r="T144" s="337" t="s">
        <v>466</v>
      </c>
      <c r="U144" s="430">
        <v>1</v>
      </c>
      <c r="V144" s="335" t="s">
        <v>386</v>
      </c>
      <c r="W144" s="33"/>
      <c r="X144" s="29"/>
      <c r="Y144" s="29"/>
      <c r="Z144" s="29"/>
      <c r="AA144" s="29"/>
      <c r="AB144" s="29"/>
      <c r="AC144" s="29"/>
      <c r="AD144" s="29"/>
      <c r="AE144" s="29"/>
      <c r="AF144" s="29"/>
      <c r="AG144" s="29"/>
      <c r="AH144" s="29"/>
      <c r="AI144" s="29"/>
      <c r="AJ144" s="29"/>
      <c r="AK144" s="29"/>
      <c r="AL144" s="29"/>
      <c r="AM144" s="29"/>
      <c r="AN144" s="29"/>
      <c r="AO144" s="29"/>
      <c r="AP144" s="29"/>
      <c r="AQ144" s="29"/>
      <c r="AR144" s="29"/>
      <c r="AS144" s="29"/>
      <c r="AT144" s="29"/>
      <c r="AU144" s="29"/>
      <c r="AV144" s="29"/>
      <c r="AW144" s="29"/>
      <c r="AX144" s="29"/>
      <c r="AY144" s="29"/>
    </row>
    <row r="145" spans="6:51" ht="12.75" x14ac:dyDescent="0.2">
      <c r="F145" s="29"/>
      <c r="G145" s="29"/>
      <c r="H145" s="29"/>
      <c r="I145" s="29"/>
      <c r="J145" s="29"/>
      <c r="K145" s="29"/>
      <c r="L145" s="29"/>
      <c r="M145" s="29"/>
      <c r="N145" s="29"/>
      <c r="O145" s="29"/>
      <c r="P145" s="29"/>
      <c r="Q145" s="337">
        <v>144</v>
      </c>
      <c r="R145" s="334" t="s">
        <v>252</v>
      </c>
      <c r="S145" s="335">
        <v>174264880</v>
      </c>
      <c r="T145" s="337" t="s">
        <v>466</v>
      </c>
      <c r="U145" s="430">
        <v>1</v>
      </c>
      <c r="V145" s="335" t="s">
        <v>385</v>
      </c>
      <c r="W145" s="33"/>
      <c r="X145" s="29"/>
      <c r="Y145" s="29"/>
      <c r="Z145" s="29"/>
      <c r="AA145" s="29"/>
      <c r="AB145" s="29"/>
      <c r="AC145" s="29"/>
      <c r="AD145" s="29"/>
      <c r="AE145" s="29"/>
      <c r="AF145" s="29"/>
      <c r="AG145" s="29"/>
      <c r="AH145" s="29"/>
      <c r="AI145" s="29"/>
      <c r="AJ145" s="29"/>
      <c r="AK145" s="29"/>
      <c r="AL145" s="29"/>
      <c r="AM145" s="29"/>
      <c r="AN145" s="29"/>
      <c r="AO145" s="29"/>
      <c r="AP145" s="29"/>
      <c r="AQ145" s="29"/>
      <c r="AR145" s="29"/>
      <c r="AS145" s="29"/>
      <c r="AT145" s="29"/>
      <c r="AU145" s="29"/>
      <c r="AV145" s="29"/>
      <c r="AW145" s="29"/>
      <c r="AX145" s="29"/>
      <c r="AY145" s="29"/>
    </row>
    <row r="146" spans="6:51" ht="12.75" x14ac:dyDescent="0.2">
      <c r="F146" s="29"/>
      <c r="G146" s="29"/>
      <c r="H146" s="29"/>
      <c r="I146" s="29"/>
      <c r="J146" s="29"/>
      <c r="K146" s="29"/>
      <c r="L146" s="29"/>
      <c r="M146" s="29"/>
      <c r="N146" s="29"/>
      <c r="O146" s="29"/>
      <c r="P146" s="29"/>
      <c r="Q146" s="337">
        <v>145</v>
      </c>
      <c r="R146" s="334" t="s">
        <v>253</v>
      </c>
      <c r="S146" s="335">
        <v>174273897</v>
      </c>
      <c r="T146" s="337" t="s">
        <v>466</v>
      </c>
      <c r="U146" s="430">
        <v>1</v>
      </c>
      <c r="V146" s="335" t="s">
        <v>46</v>
      </c>
      <c r="W146" s="29"/>
      <c r="X146" s="29"/>
      <c r="Y146" s="29"/>
      <c r="Z146" s="29"/>
      <c r="AA146" s="29"/>
      <c r="AB146" s="29"/>
      <c r="AC146" s="29"/>
      <c r="AD146" s="29"/>
      <c r="AE146" s="29"/>
      <c r="AF146" s="29"/>
      <c r="AG146" s="29"/>
      <c r="AH146" s="29"/>
      <c r="AI146" s="29"/>
      <c r="AJ146" s="29"/>
      <c r="AK146" s="29"/>
      <c r="AL146" s="29"/>
      <c r="AM146" s="29"/>
      <c r="AN146" s="29"/>
      <c r="AO146" s="29"/>
      <c r="AP146" s="29"/>
      <c r="AQ146" s="29"/>
      <c r="AR146" s="29"/>
      <c r="AS146" s="29"/>
      <c r="AT146" s="29"/>
      <c r="AU146" s="29"/>
      <c r="AV146" s="29"/>
      <c r="AW146" s="29"/>
      <c r="AX146" s="29"/>
      <c r="AY146" s="29"/>
    </row>
    <row r="147" spans="6:51" ht="12.75" x14ac:dyDescent="0.2">
      <c r="F147" s="29"/>
      <c r="G147" s="29"/>
      <c r="H147" s="29"/>
      <c r="I147" s="29"/>
      <c r="J147" s="29"/>
      <c r="K147" s="29"/>
      <c r="L147" s="29"/>
      <c r="M147" s="29"/>
      <c r="N147" s="29"/>
      <c r="O147" s="29"/>
      <c r="P147" s="29"/>
      <c r="Q147" s="337">
        <v>146</v>
      </c>
      <c r="R147" s="334" t="s">
        <v>254</v>
      </c>
      <c r="S147" s="335">
        <v>174206197</v>
      </c>
      <c r="T147" s="337" t="s">
        <v>466</v>
      </c>
      <c r="U147" s="430">
        <v>1</v>
      </c>
      <c r="V147" s="335" t="s">
        <v>394</v>
      </c>
      <c r="W147" s="29"/>
      <c r="X147" s="29"/>
      <c r="Y147" s="29"/>
      <c r="Z147" s="29"/>
      <c r="AA147" s="29"/>
      <c r="AB147" s="29"/>
      <c r="AC147" s="29"/>
      <c r="AD147" s="29"/>
      <c r="AE147" s="29"/>
      <c r="AF147" s="29"/>
      <c r="AG147" s="29"/>
      <c r="AH147" s="29"/>
      <c r="AI147" s="29"/>
      <c r="AJ147" s="29"/>
      <c r="AK147" s="29"/>
      <c r="AL147" s="29"/>
      <c r="AM147" s="29"/>
      <c r="AN147" s="29"/>
      <c r="AO147" s="29"/>
      <c r="AP147" s="29"/>
      <c r="AQ147" s="29"/>
      <c r="AR147" s="29"/>
      <c r="AS147" s="29"/>
      <c r="AT147" s="29"/>
      <c r="AU147" s="29"/>
      <c r="AV147" s="29"/>
      <c r="AW147" s="29"/>
      <c r="AX147" s="29"/>
      <c r="AY147" s="29"/>
    </row>
    <row r="148" spans="6:51" ht="12.75" x14ac:dyDescent="0.2">
      <c r="F148" s="29"/>
      <c r="G148" s="29"/>
      <c r="H148" s="33"/>
      <c r="I148" s="33"/>
      <c r="J148" s="33"/>
      <c r="K148" s="33"/>
      <c r="L148" s="29"/>
      <c r="M148" s="29"/>
      <c r="N148" s="29"/>
      <c r="O148" s="29"/>
      <c r="P148" s="29"/>
      <c r="Q148" s="337">
        <v>147</v>
      </c>
      <c r="R148" s="334" t="s">
        <v>255</v>
      </c>
      <c r="S148" s="335">
        <v>174919318</v>
      </c>
      <c r="T148" s="337" t="s">
        <v>442</v>
      </c>
      <c r="U148" s="430">
        <v>1</v>
      </c>
      <c r="V148" s="335" t="s">
        <v>46</v>
      </c>
      <c r="W148" s="33"/>
      <c r="X148" s="29"/>
      <c r="Y148" s="29"/>
      <c r="Z148" s="29"/>
      <c r="AA148" s="29"/>
      <c r="AB148" s="29"/>
      <c r="AC148" s="29"/>
      <c r="AD148" s="29"/>
      <c r="AE148" s="29"/>
      <c r="AF148" s="29"/>
      <c r="AG148" s="29"/>
      <c r="AH148" s="29"/>
      <c r="AI148" s="29"/>
      <c r="AJ148" s="29"/>
      <c r="AK148" s="29"/>
      <c r="AL148" s="29"/>
      <c r="AM148" s="29"/>
      <c r="AN148" s="29"/>
      <c r="AO148" s="29"/>
      <c r="AP148" s="29"/>
      <c r="AQ148" s="29"/>
      <c r="AR148" s="29"/>
      <c r="AS148" s="29"/>
      <c r="AT148" s="29"/>
      <c r="AU148" s="29"/>
      <c r="AV148" s="29"/>
      <c r="AW148" s="29"/>
      <c r="AX148" s="29"/>
      <c r="AY148" s="29"/>
    </row>
    <row r="149" spans="6:51" ht="12.75" x14ac:dyDescent="0.2">
      <c r="F149" s="29"/>
      <c r="G149" s="29"/>
      <c r="H149" s="33"/>
      <c r="I149" s="33"/>
      <c r="J149" s="33"/>
      <c r="K149" s="33"/>
      <c r="L149" s="33"/>
      <c r="M149" s="33"/>
      <c r="N149" s="33"/>
      <c r="O149" s="33"/>
      <c r="P149" s="33"/>
      <c r="Q149" s="337">
        <v>148</v>
      </c>
      <c r="R149" s="334" t="s">
        <v>256</v>
      </c>
      <c r="S149" s="335">
        <v>174992914</v>
      </c>
      <c r="T149" s="337" t="s">
        <v>442</v>
      </c>
      <c r="U149" s="430">
        <v>1</v>
      </c>
      <c r="V149" s="335" t="s">
        <v>518</v>
      </c>
      <c r="W149" s="33"/>
      <c r="X149" s="29"/>
      <c r="Y149" s="29"/>
      <c r="Z149" s="29"/>
      <c r="AA149" s="29"/>
      <c r="AB149" s="29"/>
      <c r="AC149" s="29"/>
      <c r="AD149" s="29"/>
      <c r="AE149" s="29"/>
      <c r="AF149" s="29"/>
      <c r="AG149" s="29"/>
      <c r="AH149" s="29"/>
      <c r="AI149" s="29"/>
      <c r="AJ149" s="29"/>
      <c r="AK149" s="29"/>
      <c r="AL149" s="29"/>
      <c r="AM149" s="29"/>
      <c r="AN149" s="29"/>
      <c r="AO149" s="29"/>
      <c r="AP149" s="29"/>
      <c r="AQ149" s="29"/>
      <c r="AR149" s="29"/>
      <c r="AS149" s="29"/>
      <c r="AT149" s="29"/>
      <c r="AU149" s="29"/>
      <c r="AV149" s="29"/>
      <c r="AW149" s="29"/>
      <c r="AX149" s="29"/>
      <c r="AY149" s="29"/>
    </row>
    <row r="150" spans="6:51" ht="12.75" x14ac:dyDescent="0.2">
      <c r="F150" s="29"/>
      <c r="G150" s="29"/>
      <c r="H150" s="33"/>
      <c r="I150" s="33"/>
      <c r="J150" s="33"/>
      <c r="K150" s="33"/>
      <c r="L150" s="33"/>
      <c r="M150" s="33"/>
      <c r="N150" s="33"/>
      <c r="O150" s="33"/>
      <c r="P150" s="33"/>
      <c r="Q150" s="337">
        <v>149</v>
      </c>
      <c r="R150" s="334" t="s">
        <v>257</v>
      </c>
      <c r="S150" s="335">
        <v>174907725</v>
      </c>
      <c r="T150" s="337" t="s">
        <v>442</v>
      </c>
      <c r="U150" s="430">
        <v>1</v>
      </c>
      <c r="V150" s="335" t="s">
        <v>518</v>
      </c>
      <c r="W150" s="33"/>
      <c r="X150" s="29"/>
      <c r="Y150" s="29"/>
      <c r="Z150" s="29"/>
      <c r="AA150" s="29"/>
      <c r="AB150" s="29"/>
      <c r="AC150" s="29"/>
      <c r="AD150" s="29"/>
      <c r="AE150" s="29"/>
      <c r="AF150" s="29"/>
      <c r="AG150" s="29"/>
      <c r="AH150" s="29"/>
      <c r="AI150" s="29"/>
      <c r="AJ150" s="29"/>
      <c r="AK150" s="29"/>
      <c r="AL150" s="29"/>
      <c r="AM150" s="29"/>
      <c r="AN150" s="29"/>
      <c r="AO150" s="29"/>
      <c r="AP150" s="29"/>
      <c r="AQ150" s="29"/>
      <c r="AR150" s="29"/>
      <c r="AS150" s="29"/>
      <c r="AT150" s="29"/>
      <c r="AU150" s="29"/>
      <c r="AV150" s="29"/>
      <c r="AW150" s="29"/>
      <c r="AX150" s="29"/>
      <c r="AY150" s="29"/>
    </row>
    <row r="151" spans="6:51" ht="12.75" x14ac:dyDescent="0.2">
      <c r="F151" s="29"/>
      <c r="G151" s="29"/>
      <c r="H151" s="33"/>
      <c r="I151" s="33"/>
      <c r="J151" s="33"/>
      <c r="K151" s="33"/>
      <c r="L151" s="33"/>
      <c r="M151" s="33"/>
      <c r="N151" s="33"/>
      <c r="O151" s="33"/>
      <c r="P151" s="33"/>
      <c r="Q151" s="337">
        <v>150</v>
      </c>
      <c r="R151" s="334" t="s">
        <v>258</v>
      </c>
      <c r="S151" s="335">
        <v>174976486</v>
      </c>
      <c r="T151" s="337" t="s">
        <v>442</v>
      </c>
      <c r="U151" s="430">
        <v>1</v>
      </c>
      <c r="V151" s="335" t="s">
        <v>386</v>
      </c>
      <c r="W151" s="33"/>
      <c r="X151" s="29"/>
      <c r="Y151" s="29"/>
      <c r="Z151" s="29"/>
      <c r="AA151" s="29"/>
      <c r="AB151" s="29"/>
      <c r="AC151" s="29"/>
      <c r="AD151" s="29"/>
      <c r="AE151" s="29"/>
      <c r="AF151" s="29"/>
      <c r="AG151" s="29"/>
      <c r="AH151" s="29"/>
      <c r="AI151" s="29"/>
      <c r="AJ151" s="29"/>
      <c r="AK151" s="29"/>
      <c r="AL151" s="29"/>
      <c r="AM151" s="29"/>
      <c r="AN151" s="29"/>
      <c r="AO151" s="29"/>
      <c r="AP151" s="29"/>
      <c r="AQ151" s="29"/>
      <c r="AR151" s="29"/>
      <c r="AS151" s="29"/>
      <c r="AT151" s="29"/>
      <c r="AU151" s="29"/>
      <c r="AV151" s="29"/>
      <c r="AW151" s="29"/>
      <c r="AX151" s="29"/>
      <c r="AY151" s="29"/>
    </row>
    <row r="152" spans="6:51" ht="12.75" x14ac:dyDescent="0.2">
      <c r="F152" s="29"/>
      <c r="G152" s="29"/>
      <c r="H152" s="33"/>
      <c r="I152" s="33"/>
      <c r="J152" s="33"/>
      <c r="K152" s="33"/>
      <c r="L152" s="33"/>
      <c r="M152" s="33"/>
      <c r="N152" s="33"/>
      <c r="O152" s="33"/>
      <c r="P152" s="33"/>
      <c r="Q152" s="337">
        <v>151</v>
      </c>
      <c r="R152" s="334" t="s">
        <v>259</v>
      </c>
      <c r="S152" s="335">
        <v>144133366</v>
      </c>
      <c r="T152" s="337" t="s">
        <v>424</v>
      </c>
      <c r="U152" s="430">
        <v>1</v>
      </c>
      <c r="V152" s="335" t="s">
        <v>385</v>
      </c>
      <c r="W152" s="33"/>
      <c r="X152" s="29"/>
      <c r="Y152" s="29"/>
      <c r="Z152" s="29"/>
      <c r="AA152" s="29"/>
      <c r="AB152" s="29"/>
      <c r="AC152" s="29"/>
      <c r="AD152" s="29"/>
      <c r="AE152" s="29"/>
      <c r="AF152" s="29"/>
      <c r="AG152" s="29"/>
      <c r="AH152" s="29"/>
      <c r="AI152" s="29"/>
      <c r="AJ152" s="29"/>
      <c r="AK152" s="29"/>
      <c r="AL152" s="29"/>
      <c r="AM152" s="29"/>
      <c r="AN152" s="29"/>
      <c r="AO152" s="29"/>
      <c r="AP152" s="29"/>
      <c r="AQ152" s="29"/>
      <c r="AR152" s="29"/>
      <c r="AS152" s="29"/>
      <c r="AT152" s="29"/>
      <c r="AU152" s="29"/>
      <c r="AV152" s="29"/>
      <c r="AW152" s="29"/>
      <c r="AX152" s="29"/>
      <c r="AY152" s="29"/>
    </row>
    <row r="153" spans="6:51" ht="12.75" x14ac:dyDescent="0.2">
      <c r="F153" s="29"/>
      <c r="G153" s="29"/>
      <c r="H153" s="33"/>
      <c r="I153" s="33"/>
      <c r="J153" s="33"/>
      <c r="K153" s="33"/>
      <c r="L153" s="33"/>
      <c r="M153" s="33"/>
      <c r="N153" s="33"/>
      <c r="O153" s="33"/>
      <c r="P153" s="33"/>
      <c r="Q153" s="337">
        <v>152</v>
      </c>
      <c r="R153" s="334" t="s">
        <v>260</v>
      </c>
      <c r="S153" s="335">
        <v>144127993</v>
      </c>
      <c r="T153" s="337" t="s">
        <v>424</v>
      </c>
      <c r="U153" s="430">
        <v>1</v>
      </c>
      <c r="V153" s="335" t="s">
        <v>46</v>
      </c>
      <c r="W153" s="33"/>
      <c r="X153" s="29"/>
      <c r="Y153" s="29"/>
      <c r="Z153" s="29"/>
      <c r="AA153" s="29"/>
      <c r="AB153" s="29"/>
      <c r="AC153" s="29"/>
      <c r="AD153" s="29"/>
      <c r="AE153" s="29"/>
      <c r="AF153" s="29"/>
      <c r="AG153" s="29"/>
      <c r="AH153" s="29"/>
      <c r="AI153" s="29"/>
      <c r="AJ153" s="29"/>
      <c r="AK153" s="29"/>
      <c r="AL153" s="29"/>
      <c r="AM153" s="29"/>
      <c r="AN153" s="29"/>
      <c r="AO153" s="29"/>
      <c r="AP153" s="29"/>
      <c r="AQ153" s="29"/>
      <c r="AR153" s="29"/>
      <c r="AS153" s="29"/>
      <c r="AT153" s="29"/>
      <c r="AU153" s="29"/>
      <c r="AV153" s="29"/>
      <c r="AW153" s="29"/>
      <c r="AX153" s="29"/>
      <c r="AY153" s="29"/>
    </row>
    <row r="154" spans="6:51" ht="12.75" x14ac:dyDescent="0.2">
      <c r="F154" s="29"/>
      <c r="G154" s="29"/>
      <c r="H154" s="33"/>
      <c r="I154" s="33"/>
      <c r="J154" s="33"/>
      <c r="K154" s="33"/>
      <c r="L154" s="33"/>
      <c r="M154" s="33"/>
      <c r="N154" s="33"/>
      <c r="O154" s="33"/>
      <c r="P154" s="33"/>
      <c r="Q154" s="435">
        <v>153</v>
      </c>
      <c r="R154" s="435" t="s">
        <v>261</v>
      </c>
      <c r="S154" s="339">
        <v>245358580</v>
      </c>
      <c r="T154" s="337" t="s">
        <v>424</v>
      </c>
      <c r="U154" s="430">
        <v>0.95298799999999995</v>
      </c>
      <c r="V154" s="336" t="s">
        <v>386</v>
      </c>
      <c r="W154" s="33"/>
      <c r="X154" s="29"/>
      <c r="Y154" s="29"/>
      <c r="Z154" s="29"/>
      <c r="AA154" s="29"/>
      <c r="AB154" s="29"/>
      <c r="AC154" s="29"/>
      <c r="AD154" s="29"/>
      <c r="AE154" s="29"/>
      <c r="AF154" s="29"/>
      <c r="AG154" s="29"/>
      <c r="AH154" s="29"/>
      <c r="AI154" s="29"/>
      <c r="AJ154" s="29"/>
      <c r="AK154" s="29"/>
      <c r="AL154" s="29"/>
      <c r="AM154" s="29"/>
      <c r="AN154" s="29"/>
      <c r="AO154" s="29"/>
      <c r="AP154" s="29"/>
      <c r="AQ154" s="29"/>
      <c r="AR154" s="29"/>
      <c r="AS154" s="29"/>
      <c r="AT154" s="29"/>
      <c r="AU154" s="29"/>
      <c r="AV154" s="29"/>
      <c r="AW154" s="29"/>
      <c r="AX154" s="29"/>
      <c r="AY154" s="29"/>
    </row>
    <row r="155" spans="6:51" ht="12.75" x14ac:dyDescent="0.2">
      <c r="F155" s="29"/>
      <c r="G155" s="29"/>
      <c r="H155" s="33"/>
      <c r="I155" s="33"/>
      <c r="J155" s="33"/>
      <c r="K155" s="33"/>
      <c r="L155" s="33"/>
      <c r="M155" s="33"/>
      <c r="N155" s="33"/>
      <c r="O155" s="33"/>
      <c r="P155" s="33"/>
      <c r="Q155" s="337">
        <v>154</v>
      </c>
      <c r="R155" s="334" t="s">
        <v>262</v>
      </c>
      <c r="S155" s="335">
        <v>144129510</v>
      </c>
      <c r="T155" s="337" t="s">
        <v>424</v>
      </c>
      <c r="U155" s="430">
        <v>1</v>
      </c>
      <c r="V155" s="336" t="s">
        <v>528</v>
      </c>
      <c r="W155" s="33"/>
      <c r="X155" s="29"/>
      <c r="Y155" s="29"/>
      <c r="Z155" s="29"/>
      <c r="AA155" s="29"/>
      <c r="AB155" s="29"/>
      <c r="AC155" s="29"/>
      <c r="AD155" s="29"/>
      <c r="AE155" s="29"/>
      <c r="AF155" s="29"/>
      <c r="AG155" s="29"/>
      <c r="AH155" s="29"/>
      <c r="AI155" s="29"/>
      <c r="AJ155" s="29"/>
      <c r="AK155" s="29"/>
      <c r="AL155" s="29"/>
      <c r="AM155" s="29"/>
      <c r="AN155" s="29"/>
      <c r="AO155" s="29"/>
      <c r="AP155" s="29"/>
      <c r="AQ155" s="29"/>
      <c r="AR155" s="29"/>
      <c r="AS155" s="29"/>
      <c r="AT155" s="29"/>
      <c r="AU155" s="29"/>
      <c r="AV155" s="29"/>
      <c r="AW155" s="29"/>
      <c r="AX155" s="29"/>
      <c r="AY155" s="29"/>
    </row>
    <row r="156" spans="6:51" ht="12.75" x14ac:dyDescent="0.2">
      <c r="F156" s="29"/>
      <c r="G156" s="29"/>
      <c r="H156" s="33"/>
      <c r="I156" s="33"/>
      <c r="J156" s="33"/>
      <c r="K156" s="33"/>
      <c r="L156" s="33"/>
      <c r="M156" s="33"/>
      <c r="N156" s="33"/>
      <c r="O156" s="33"/>
      <c r="P156" s="33"/>
      <c r="Q156" s="337">
        <v>155</v>
      </c>
      <c r="R156" s="334" t="s">
        <v>263</v>
      </c>
      <c r="S156" s="335">
        <v>145827646</v>
      </c>
      <c r="T156" s="337" t="s">
        <v>424</v>
      </c>
      <c r="U156" s="430">
        <v>1</v>
      </c>
      <c r="V156" s="335" t="s">
        <v>394</v>
      </c>
      <c r="W156" s="33"/>
      <c r="X156" s="29"/>
      <c r="Y156" s="29"/>
      <c r="Z156" s="29"/>
      <c r="AA156" s="29"/>
      <c r="AB156" s="29"/>
      <c r="AC156" s="29"/>
      <c r="AD156" s="29"/>
      <c r="AE156" s="29"/>
      <c r="AF156" s="29"/>
      <c r="AG156" s="29"/>
      <c r="AH156" s="29"/>
      <c r="AI156" s="29"/>
      <c r="AJ156" s="29"/>
      <c r="AK156" s="29"/>
      <c r="AL156" s="29"/>
      <c r="AM156" s="29"/>
      <c r="AN156" s="29"/>
      <c r="AO156" s="29"/>
      <c r="AP156" s="29"/>
      <c r="AQ156" s="29"/>
      <c r="AR156" s="29"/>
      <c r="AS156" s="29"/>
      <c r="AT156" s="29"/>
      <c r="AU156" s="29"/>
      <c r="AV156" s="29"/>
      <c r="AW156" s="29"/>
      <c r="AX156" s="29"/>
      <c r="AY156" s="29"/>
    </row>
    <row r="157" spans="6:51" ht="12.75" x14ac:dyDescent="0.2">
      <c r="F157" s="29"/>
      <c r="G157" s="29"/>
      <c r="H157" s="33"/>
      <c r="I157" s="33"/>
      <c r="J157" s="33"/>
      <c r="K157" s="33"/>
      <c r="L157" s="33"/>
      <c r="M157" s="33"/>
      <c r="N157" s="33"/>
      <c r="O157" s="33"/>
      <c r="P157" s="33"/>
      <c r="Q157" s="337">
        <v>156</v>
      </c>
      <c r="R157" s="334" t="s">
        <v>264</v>
      </c>
      <c r="S157" s="335">
        <v>145907544</v>
      </c>
      <c r="T157" s="337" t="s">
        <v>424</v>
      </c>
      <c r="U157" s="431" t="s">
        <v>51</v>
      </c>
      <c r="V157" s="335" t="s">
        <v>394</v>
      </c>
      <c r="W157" s="33"/>
      <c r="X157" s="29"/>
      <c r="Y157" s="29"/>
      <c r="Z157" s="29"/>
      <c r="AA157" s="29"/>
      <c r="AB157" s="29"/>
      <c r="AC157" s="29"/>
      <c r="AD157" s="29"/>
      <c r="AE157" s="29"/>
      <c r="AF157" s="29"/>
      <c r="AG157" s="29"/>
      <c r="AH157" s="29"/>
      <c r="AI157" s="29"/>
      <c r="AJ157" s="29"/>
      <c r="AK157" s="29"/>
      <c r="AL157" s="29"/>
      <c r="AM157" s="29"/>
      <c r="AN157" s="29"/>
      <c r="AO157" s="29"/>
      <c r="AP157" s="29"/>
      <c r="AQ157" s="29"/>
      <c r="AR157" s="29"/>
      <c r="AS157" s="29"/>
      <c r="AT157" s="29"/>
      <c r="AU157" s="29"/>
      <c r="AV157" s="29"/>
      <c r="AW157" s="29"/>
      <c r="AX157" s="29"/>
      <c r="AY157" s="29"/>
    </row>
    <row r="158" spans="6:51" ht="12.75" x14ac:dyDescent="0.2">
      <c r="F158" s="29"/>
      <c r="G158" s="29"/>
      <c r="H158" s="33"/>
      <c r="I158" s="33"/>
      <c r="J158" s="33"/>
      <c r="K158" s="33"/>
      <c r="L158" s="33"/>
      <c r="M158" s="33"/>
      <c r="N158" s="33"/>
      <c r="O158" s="33"/>
      <c r="P158" s="33"/>
      <c r="Q158" s="337">
        <v>157</v>
      </c>
      <c r="R158" s="334" t="s">
        <v>265</v>
      </c>
      <c r="S158" s="335">
        <v>175606358</v>
      </c>
      <c r="T158" s="337" t="s">
        <v>455</v>
      </c>
      <c r="U158" s="430">
        <v>1</v>
      </c>
      <c r="V158" s="344" t="s">
        <v>518</v>
      </c>
      <c r="W158" s="33"/>
      <c r="X158" s="29"/>
      <c r="Y158" s="29"/>
      <c r="Z158" s="29"/>
      <c r="AA158" s="29"/>
      <c r="AB158" s="29"/>
      <c r="AC158" s="29"/>
      <c r="AD158" s="29"/>
      <c r="AE158" s="29"/>
      <c r="AF158" s="29"/>
      <c r="AG158" s="29"/>
      <c r="AH158" s="29"/>
      <c r="AI158" s="29"/>
      <c r="AJ158" s="29"/>
      <c r="AK158" s="29"/>
      <c r="AL158" s="29"/>
      <c r="AM158" s="29"/>
      <c r="AN158" s="29"/>
      <c r="AO158" s="29"/>
      <c r="AP158" s="29"/>
      <c r="AQ158" s="29"/>
      <c r="AR158" s="29"/>
      <c r="AS158" s="29"/>
      <c r="AT158" s="29"/>
      <c r="AU158" s="29"/>
      <c r="AV158" s="29"/>
      <c r="AW158" s="29"/>
      <c r="AX158" s="29"/>
      <c r="AY158" s="29"/>
    </row>
    <row r="159" spans="6:51" ht="12.75" x14ac:dyDescent="0.2">
      <c r="F159" s="29"/>
      <c r="G159" s="29"/>
      <c r="H159" s="33"/>
      <c r="I159" s="33"/>
      <c r="J159" s="33"/>
      <c r="K159" s="33"/>
      <c r="L159" s="33"/>
      <c r="M159" s="33"/>
      <c r="N159" s="33"/>
      <c r="O159" s="33"/>
      <c r="P159" s="33"/>
      <c r="Q159" s="337">
        <v>158</v>
      </c>
      <c r="R159" s="334" t="s">
        <v>222</v>
      </c>
      <c r="S159" s="335">
        <v>301507301</v>
      </c>
      <c r="T159" s="337" t="s">
        <v>455</v>
      </c>
      <c r="U159" s="430">
        <v>1</v>
      </c>
      <c r="V159" s="344" t="s">
        <v>385</v>
      </c>
      <c r="W159" s="33"/>
      <c r="X159" s="29"/>
      <c r="Y159" s="29"/>
      <c r="Z159" s="29"/>
      <c r="AA159" s="29"/>
      <c r="AB159" s="29"/>
      <c r="AC159" s="29"/>
      <c r="AD159" s="29"/>
      <c r="AE159" s="29"/>
      <c r="AF159" s="29"/>
      <c r="AG159" s="29"/>
      <c r="AH159" s="29"/>
      <c r="AI159" s="29"/>
      <c r="AJ159" s="29"/>
      <c r="AK159" s="29"/>
      <c r="AL159" s="29"/>
      <c r="AM159" s="29"/>
      <c r="AN159" s="29"/>
      <c r="AO159" s="29"/>
      <c r="AP159" s="29"/>
      <c r="AQ159" s="29"/>
      <c r="AR159" s="29"/>
      <c r="AS159" s="29"/>
      <c r="AT159" s="29"/>
      <c r="AU159" s="29"/>
      <c r="AV159" s="29"/>
      <c r="AW159" s="29"/>
      <c r="AX159" s="29"/>
      <c r="AY159" s="29"/>
    </row>
    <row r="160" spans="6:51" ht="12.75" x14ac:dyDescent="0.2">
      <c r="F160" s="29"/>
      <c r="G160" s="29"/>
      <c r="H160" s="33"/>
      <c r="I160" s="33"/>
      <c r="J160" s="33"/>
      <c r="K160" s="33"/>
      <c r="L160" s="33"/>
      <c r="M160" s="33"/>
      <c r="N160" s="33"/>
      <c r="O160" s="33"/>
      <c r="P160" s="33"/>
      <c r="Q160" s="337">
        <v>159</v>
      </c>
      <c r="R160" s="334" t="s">
        <v>266</v>
      </c>
      <c r="S160" s="335">
        <v>175700829</v>
      </c>
      <c r="T160" s="337" t="s">
        <v>455</v>
      </c>
      <c r="U160" s="430">
        <v>1</v>
      </c>
      <c r="V160" s="344" t="s">
        <v>46</v>
      </c>
      <c r="W160" s="33"/>
      <c r="X160" s="29"/>
      <c r="Y160" s="29"/>
      <c r="Z160" s="29"/>
      <c r="AA160" s="29"/>
      <c r="AB160" s="29"/>
      <c r="AC160" s="29"/>
      <c r="AD160" s="29"/>
      <c r="AE160" s="29"/>
      <c r="AF160" s="29"/>
      <c r="AG160" s="29"/>
      <c r="AH160" s="29"/>
      <c r="AI160" s="29"/>
      <c r="AJ160" s="29"/>
      <c r="AK160" s="29"/>
      <c r="AL160" s="29"/>
      <c r="AM160" s="29"/>
      <c r="AN160" s="29"/>
      <c r="AO160" s="29"/>
      <c r="AP160" s="29"/>
      <c r="AQ160" s="29"/>
      <c r="AR160" s="29"/>
      <c r="AS160" s="29"/>
      <c r="AT160" s="29"/>
      <c r="AU160" s="29"/>
      <c r="AV160" s="29"/>
      <c r="AW160" s="29"/>
      <c r="AX160" s="29"/>
      <c r="AY160" s="29"/>
    </row>
    <row r="161" spans="6:51" ht="12.75" x14ac:dyDescent="0.2">
      <c r="F161" s="29"/>
      <c r="G161" s="29"/>
      <c r="H161" s="33"/>
      <c r="I161" s="33"/>
      <c r="J161" s="33"/>
      <c r="K161" s="33"/>
      <c r="L161" s="33"/>
      <c r="M161" s="33"/>
      <c r="N161" s="33"/>
      <c r="O161" s="33"/>
      <c r="P161" s="33"/>
      <c r="Q161" s="337">
        <v>160</v>
      </c>
      <c r="R161" s="334" t="s">
        <v>267</v>
      </c>
      <c r="S161" s="335">
        <v>176523470</v>
      </c>
      <c r="T161" s="337" t="s">
        <v>445</v>
      </c>
      <c r="U161" s="430">
        <v>1</v>
      </c>
      <c r="V161" s="335" t="s">
        <v>385</v>
      </c>
      <c r="W161" s="33"/>
      <c r="X161" s="29"/>
      <c r="Y161" s="29"/>
      <c r="Z161" s="29"/>
      <c r="AA161" s="29"/>
      <c r="AB161" s="29"/>
      <c r="AC161" s="29"/>
      <c r="AD161" s="29"/>
      <c r="AE161" s="29"/>
      <c r="AF161" s="29"/>
      <c r="AG161" s="29"/>
      <c r="AH161" s="29"/>
      <c r="AI161" s="29"/>
      <c r="AJ161" s="29"/>
      <c r="AK161" s="29"/>
      <c r="AL161" s="29"/>
      <c r="AM161" s="29"/>
      <c r="AN161" s="29"/>
      <c r="AO161" s="29"/>
      <c r="AP161" s="29"/>
      <c r="AQ161" s="29"/>
      <c r="AR161" s="29"/>
      <c r="AS161" s="29"/>
      <c r="AT161" s="29"/>
      <c r="AU161" s="29"/>
      <c r="AV161" s="29"/>
      <c r="AW161" s="29"/>
      <c r="AX161" s="29"/>
      <c r="AY161" s="29"/>
    </row>
    <row r="162" spans="6:51" ht="12.75" x14ac:dyDescent="0.2">
      <c r="F162" s="29"/>
      <c r="G162" s="29"/>
      <c r="H162" s="33"/>
      <c r="I162" s="33"/>
      <c r="J162" s="33"/>
      <c r="K162" s="33"/>
      <c r="L162" s="33"/>
      <c r="M162" s="33"/>
      <c r="N162" s="33"/>
      <c r="O162" s="33"/>
      <c r="P162" s="33"/>
      <c r="Q162" s="337">
        <v>161</v>
      </c>
      <c r="R162" s="334" t="s">
        <v>268</v>
      </c>
      <c r="S162" s="335">
        <v>176502533</v>
      </c>
      <c r="T162" s="337" t="s">
        <v>445</v>
      </c>
      <c r="U162" s="430">
        <v>1</v>
      </c>
      <c r="V162" s="335" t="s">
        <v>386</v>
      </c>
      <c r="W162" s="33"/>
      <c r="X162" s="29"/>
      <c r="Y162" s="29"/>
      <c r="Z162" s="29"/>
      <c r="AA162" s="29"/>
      <c r="AB162" s="29"/>
      <c r="AC162" s="29"/>
      <c r="AD162" s="29"/>
      <c r="AE162" s="29"/>
      <c r="AF162" s="29"/>
      <c r="AG162" s="29"/>
      <c r="AH162" s="29"/>
      <c r="AI162" s="29"/>
      <c r="AJ162" s="29"/>
      <c r="AK162" s="29"/>
      <c r="AL162" s="29"/>
      <c r="AM162" s="29"/>
      <c r="AN162" s="29"/>
      <c r="AO162" s="29"/>
      <c r="AP162" s="29"/>
      <c r="AQ162" s="29"/>
      <c r="AR162" s="29"/>
      <c r="AS162" s="29"/>
      <c r="AT162" s="29"/>
      <c r="AU162" s="29"/>
      <c r="AV162" s="29"/>
      <c r="AW162" s="29"/>
      <c r="AX162" s="29"/>
      <c r="AY162" s="29"/>
    </row>
    <row r="163" spans="6:51" ht="12.75" x14ac:dyDescent="0.2">
      <c r="F163" s="29"/>
      <c r="G163" s="29"/>
      <c r="H163" s="33"/>
      <c r="I163" s="33"/>
      <c r="J163" s="33"/>
      <c r="K163" s="33"/>
      <c r="L163" s="33"/>
      <c r="M163" s="33"/>
      <c r="N163" s="33"/>
      <c r="O163" s="33"/>
      <c r="P163" s="33"/>
      <c r="Q163" s="337">
        <v>162</v>
      </c>
      <c r="R163" s="334" t="s">
        <v>269</v>
      </c>
      <c r="S163" s="335">
        <v>176523132</v>
      </c>
      <c r="T163" s="337" t="s">
        <v>445</v>
      </c>
      <c r="U163" s="430">
        <v>1</v>
      </c>
      <c r="V163" s="335" t="s">
        <v>46</v>
      </c>
      <c r="W163" s="33"/>
      <c r="X163" s="29"/>
      <c r="Y163" s="29"/>
      <c r="Z163" s="29"/>
      <c r="AA163" s="29"/>
      <c r="AB163" s="29"/>
      <c r="AC163" s="29"/>
      <c r="AD163" s="29"/>
      <c r="AE163" s="29"/>
      <c r="AF163" s="29"/>
      <c r="AG163" s="29"/>
      <c r="AH163" s="29"/>
      <c r="AI163" s="29"/>
      <c r="AJ163" s="29"/>
      <c r="AK163" s="29"/>
      <c r="AL163" s="29"/>
      <c r="AM163" s="29"/>
      <c r="AN163" s="29"/>
      <c r="AO163" s="29"/>
      <c r="AP163" s="29"/>
      <c r="AQ163" s="29"/>
      <c r="AR163" s="29"/>
      <c r="AS163" s="29"/>
      <c r="AT163" s="29"/>
      <c r="AU163" s="29"/>
      <c r="AV163" s="29"/>
      <c r="AW163" s="29"/>
      <c r="AX163" s="29"/>
      <c r="AY163" s="29"/>
    </row>
    <row r="164" spans="6:51" ht="12.75" x14ac:dyDescent="0.2">
      <c r="F164" s="29"/>
      <c r="G164" s="29"/>
      <c r="H164" s="33"/>
      <c r="I164" s="33"/>
      <c r="J164" s="33"/>
      <c r="K164" s="33"/>
      <c r="L164" s="33"/>
      <c r="M164" s="33"/>
      <c r="N164" s="33"/>
      <c r="O164" s="33"/>
      <c r="P164" s="33"/>
      <c r="Q164" s="337">
        <v>163</v>
      </c>
      <c r="R164" s="334" t="s">
        <v>270</v>
      </c>
      <c r="S164" s="335">
        <v>176633027</v>
      </c>
      <c r="T164" s="337" t="s">
        <v>445</v>
      </c>
      <c r="U164" s="430">
        <v>1</v>
      </c>
      <c r="V164" s="335" t="s">
        <v>394</v>
      </c>
      <c r="W164" s="33"/>
      <c r="X164" s="29"/>
      <c r="Y164" s="29"/>
      <c r="Z164" s="29"/>
      <c r="AA164" s="29"/>
      <c r="AB164" s="29"/>
      <c r="AC164" s="29"/>
      <c r="AD164" s="29"/>
      <c r="AE164" s="29"/>
      <c r="AF164" s="29"/>
      <c r="AG164" s="29"/>
      <c r="AH164" s="29"/>
      <c r="AI164" s="29"/>
      <c r="AJ164" s="29"/>
      <c r="AK164" s="29"/>
      <c r="AL164" s="29"/>
      <c r="AM164" s="29"/>
      <c r="AN164" s="29"/>
      <c r="AO164" s="29"/>
      <c r="AP164" s="29"/>
      <c r="AQ164" s="29"/>
      <c r="AR164" s="29"/>
      <c r="AS164" s="29"/>
      <c r="AT164" s="29"/>
      <c r="AU164" s="29"/>
      <c r="AV164" s="29"/>
      <c r="AW164" s="29"/>
      <c r="AX164" s="29"/>
      <c r="AY164" s="29"/>
    </row>
    <row r="165" spans="6:51" ht="12.75" x14ac:dyDescent="0.2">
      <c r="F165" s="29"/>
      <c r="G165" s="29"/>
      <c r="H165" s="33"/>
      <c r="I165" s="33"/>
      <c r="J165" s="33"/>
      <c r="K165" s="33"/>
      <c r="L165" s="33"/>
      <c r="M165" s="33"/>
      <c r="N165" s="33"/>
      <c r="O165" s="33"/>
      <c r="P165" s="33"/>
      <c r="Q165" s="337">
        <v>164</v>
      </c>
      <c r="R165" s="334" t="s">
        <v>271</v>
      </c>
      <c r="S165" s="335">
        <v>177217875</v>
      </c>
      <c r="T165" s="337" t="s">
        <v>467</v>
      </c>
      <c r="U165" s="430">
        <v>0.99909999999999999</v>
      </c>
      <c r="V165" s="335" t="s">
        <v>386</v>
      </c>
      <c r="W165" s="33"/>
      <c r="X165" s="29"/>
      <c r="Y165" s="29"/>
      <c r="Z165" s="29"/>
      <c r="AA165" s="29"/>
      <c r="AB165" s="29"/>
      <c r="AC165" s="29"/>
      <c r="AD165" s="29"/>
      <c r="AE165" s="29"/>
      <c r="AF165" s="29"/>
      <c r="AG165" s="29"/>
      <c r="AH165" s="29"/>
      <c r="AI165" s="29"/>
      <c r="AJ165" s="29"/>
      <c r="AK165" s="29"/>
      <c r="AL165" s="29"/>
      <c r="AM165" s="29"/>
      <c r="AN165" s="29"/>
      <c r="AO165" s="29"/>
      <c r="AP165" s="29"/>
      <c r="AQ165" s="29"/>
      <c r="AR165" s="29"/>
      <c r="AS165" s="29"/>
      <c r="AT165" s="29"/>
      <c r="AU165" s="29"/>
      <c r="AV165" s="29"/>
      <c r="AW165" s="29"/>
      <c r="AX165" s="29"/>
      <c r="AY165" s="29"/>
    </row>
    <row r="166" spans="6:51" ht="12.75" x14ac:dyDescent="0.2">
      <c r="F166" s="29"/>
      <c r="G166" s="29"/>
      <c r="H166" s="33"/>
      <c r="I166" s="33"/>
      <c r="J166" s="33"/>
      <c r="K166" s="33"/>
      <c r="L166" s="33"/>
      <c r="M166" s="33"/>
      <c r="N166" s="33"/>
      <c r="O166" s="33"/>
      <c r="P166" s="33"/>
      <c r="Q166" s="337">
        <v>165</v>
      </c>
      <c r="R166" s="334" t="s">
        <v>272</v>
      </c>
      <c r="S166" s="335">
        <v>177059215</v>
      </c>
      <c r="T166" s="337" t="s">
        <v>467</v>
      </c>
      <c r="U166" s="430">
        <v>1</v>
      </c>
      <c r="V166" s="335" t="s">
        <v>385</v>
      </c>
      <c r="W166" s="33"/>
      <c r="X166" s="29"/>
      <c r="Y166" s="29"/>
      <c r="Z166" s="29"/>
      <c r="AA166" s="29"/>
      <c r="AB166" s="29"/>
      <c r="AC166" s="29"/>
      <c r="AD166" s="29"/>
      <c r="AE166" s="29"/>
      <c r="AF166" s="29"/>
      <c r="AG166" s="29"/>
      <c r="AH166" s="29"/>
      <c r="AI166" s="29"/>
      <c r="AJ166" s="29"/>
      <c r="AK166" s="29"/>
      <c r="AL166" s="29"/>
      <c r="AM166" s="29"/>
      <c r="AN166" s="29"/>
      <c r="AO166" s="29"/>
      <c r="AP166" s="29"/>
      <c r="AQ166" s="29"/>
      <c r="AR166" s="29"/>
      <c r="AS166" s="29"/>
      <c r="AT166" s="29"/>
      <c r="AU166" s="29"/>
      <c r="AV166" s="29"/>
      <c r="AW166" s="29"/>
      <c r="AX166" s="29"/>
      <c r="AY166" s="29"/>
    </row>
    <row r="167" spans="6:51" ht="12.75" x14ac:dyDescent="0.2">
      <c r="F167" s="29"/>
      <c r="G167" s="29"/>
      <c r="H167" s="33"/>
      <c r="I167" s="33"/>
      <c r="J167" s="33"/>
      <c r="K167" s="33"/>
      <c r="L167" s="33"/>
      <c r="M167" s="33"/>
      <c r="N167" s="33"/>
      <c r="O167" s="33"/>
      <c r="P167" s="33"/>
      <c r="Q167" s="337">
        <v>166</v>
      </c>
      <c r="R167" s="334" t="s">
        <v>273</v>
      </c>
      <c r="S167" s="335">
        <v>277070440</v>
      </c>
      <c r="T167" s="337" t="s">
        <v>467</v>
      </c>
      <c r="U167" s="430">
        <v>1</v>
      </c>
      <c r="V167" s="335" t="s">
        <v>46</v>
      </c>
      <c r="W167" s="33"/>
      <c r="X167" s="29"/>
      <c r="Y167" s="29"/>
      <c r="Z167" s="29"/>
      <c r="AA167" s="29"/>
      <c r="AB167" s="29"/>
      <c r="AC167" s="29"/>
      <c r="AD167" s="29"/>
      <c r="AE167" s="29"/>
      <c r="AF167" s="29"/>
      <c r="AG167" s="29"/>
      <c r="AH167" s="29"/>
      <c r="AI167" s="29"/>
      <c r="AJ167" s="29"/>
      <c r="AK167" s="29"/>
      <c r="AL167" s="29"/>
      <c r="AM167" s="29"/>
      <c r="AN167" s="29"/>
      <c r="AO167" s="29"/>
      <c r="AP167" s="29"/>
      <c r="AQ167" s="29"/>
      <c r="AR167" s="29"/>
      <c r="AS167" s="29"/>
      <c r="AT167" s="29"/>
      <c r="AU167" s="29"/>
      <c r="AV167" s="29"/>
      <c r="AW167" s="29"/>
      <c r="AX167" s="29"/>
      <c r="AY167" s="29"/>
    </row>
    <row r="168" spans="6:51" ht="12.75" x14ac:dyDescent="0.2">
      <c r="F168" s="29"/>
      <c r="G168" s="29"/>
      <c r="H168" s="33"/>
      <c r="I168" s="33"/>
      <c r="J168" s="33"/>
      <c r="K168" s="33"/>
      <c r="L168" s="33"/>
      <c r="M168" s="33"/>
      <c r="N168" s="33"/>
      <c r="O168" s="33"/>
      <c r="P168" s="33"/>
      <c r="Q168" s="337">
        <v>167</v>
      </c>
      <c r="R168" s="334" t="s">
        <v>274</v>
      </c>
      <c r="S168" s="335">
        <v>278312850</v>
      </c>
      <c r="T168" s="337" t="s">
        <v>468</v>
      </c>
      <c r="U168" s="430">
        <v>1</v>
      </c>
      <c r="V168" s="335" t="s">
        <v>386</v>
      </c>
      <c r="W168" s="33"/>
      <c r="X168" s="29"/>
      <c r="Y168" s="29"/>
      <c r="Z168" s="29"/>
      <c r="AA168" s="29"/>
      <c r="AB168" s="29"/>
      <c r="AC168" s="29"/>
      <c r="AD168" s="29"/>
      <c r="AE168" s="29"/>
      <c r="AF168" s="29"/>
      <c r="AG168" s="29"/>
      <c r="AH168" s="29"/>
      <c r="AI168" s="29"/>
      <c r="AJ168" s="29"/>
      <c r="AK168" s="29"/>
      <c r="AL168" s="29"/>
      <c r="AM168" s="29"/>
      <c r="AN168" s="29"/>
      <c r="AO168" s="29"/>
      <c r="AP168" s="29"/>
      <c r="AQ168" s="29"/>
      <c r="AR168" s="29"/>
      <c r="AS168" s="29"/>
      <c r="AT168" s="29"/>
      <c r="AU168" s="29"/>
      <c r="AV168" s="29"/>
      <c r="AW168" s="29"/>
      <c r="AX168" s="29"/>
      <c r="AY168" s="29"/>
    </row>
    <row r="169" spans="6:51" ht="12.75" x14ac:dyDescent="0.2">
      <c r="F169" s="29"/>
      <c r="G169" s="29"/>
      <c r="H169" s="33"/>
      <c r="I169" s="33"/>
      <c r="J169" s="33"/>
      <c r="K169" s="33"/>
      <c r="L169" s="33"/>
      <c r="M169" s="33"/>
      <c r="N169" s="33"/>
      <c r="O169" s="33"/>
      <c r="P169" s="33"/>
      <c r="Q169" s="337">
        <v>168</v>
      </c>
      <c r="R169" s="334" t="s">
        <v>275</v>
      </c>
      <c r="S169" s="335">
        <v>178230181</v>
      </c>
      <c r="T169" s="337" t="s">
        <v>468</v>
      </c>
      <c r="U169" s="430">
        <v>1</v>
      </c>
      <c r="V169" s="335" t="s">
        <v>385</v>
      </c>
      <c r="W169" s="33"/>
      <c r="X169" s="29"/>
      <c r="Y169" s="29"/>
      <c r="Z169" s="29"/>
      <c r="AA169" s="29"/>
      <c r="AB169" s="29"/>
      <c r="AC169" s="29"/>
      <c r="AD169" s="29"/>
      <c r="AE169" s="29"/>
      <c r="AF169" s="29"/>
      <c r="AG169" s="29"/>
      <c r="AH169" s="29"/>
      <c r="AI169" s="29"/>
      <c r="AJ169" s="29"/>
      <c r="AK169" s="29"/>
      <c r="AL169" s="29"/>
      <c r="AM169" s="29"/>
      <c r="AN169" s="29"/>
      <c r="AO169" s="29"/>
      <c r="AP169" s="29"/>
      <c r="AQ169" s="29"/>
      <c r="AR169" s="29"/>
      <c r="AS169" s="29"/>
      <c r="AT169" s="29"/>
      <c r="AU169" s="29"/>
      <c r="AV169" s="29"/>
      <c r="AW169" s="29"/>
      <c r="AX169" s="29"/>
      <c r="AY169" s="29"/>
    </row>
    <row r="170" spans="6:51" ht="12.75" x14ac:dyDescent="0.2">
      <c r="F170" s="29"/>
      <c r="G170" s="29"/>
      <c r="H170" s="33"/>
      <c r="I170" s="33"/>
      <c r="J170" s="33"/>
      <c r="K170" s="33"/>
      <c r="L170" s="33"/>
      <c r="M170" s="33"/>
      <c r="N170" s="33"/>
      <c r="O170" s="33"/>
      <c r="P170" s="33"/>
      <c r="Q170" s="337">
        <v>169</v>
      </c>
      <c r="R170" s="334" t="s">
        <v>276</v>
      </c>
      <c r="S170" s="335">
        <v>178243638</v>
      </c>
      <c r="T170" s="337" t="s">
        <v>468</v>
      </c>
      <c r="U170" s="430">
        <v>1</v>
      </c>
      <c r="V170" s="335" t="s">
        <v>394</v>
      </c>
      <c r="W170" s="33"/>
      <c r="X170" s="29"/>
      <c r="Y170" s="29"/>
      <c r="Z170" s="29"/>
      <c r="AA170" s="29"/>
      <c r="AB170" s="29"/>
      <c r="AC170" s="29"/>
      <c r="AD170" s="29"/>
      <c r="AE170" s="29"/>
      <c r="AF170" s="29"/>
      <c r="AG170" s="29"/>
      <c r="AH170" s="29"/>
      <c r="AI170" s="29"/>
      <c r="AJ170" s="29"/>
      <c r="AK170" s="29"/>
      <c r="AL170" s="29"/>
      <c r="AM170" s="29"/>
      <c r="AN170" s="29"/>
      <c r="AO170" s="29"/>
      <c r="AP170" s="29"/>
      <c r="AQ170" s="29"/>
      <c r="AR170" s="29"/>
      <c r="AS170" s="29"/>
      <c r="AT170" s="29"/>
      <c r="AU170" s="29"/>
      <c r="AV170" s="29"/>
      <c r="AW170" s="29"/>
      <c r="AX170" s="29"/>
      <c r="AY170" s="29"/>
    </row>
    <row r="171" spans="6:51" ht="12.75" x14ac:dyDescent="0.2">
      <c r="F171" s="29"/>
      <c r="G171" s="29"/>
      <c r="H171" s="33"/>
      <c r="I171" s="33"/>
      <c r="J171" s="33"/>
      <c r="K171" s="33"/>
      <c r="L171" s="33"/>
      <c r="M171" s="33"/>
      <c r="N171" s="33"/>
      <c r="O171" s="33"/>
      <c r="P171" s="33"/>
      <c r="Q171" s="337">
        <v>170</v>
      </c>
      <c r="R171" s="334" t="s">
        <v>277</v>
      </c>
      <c r="S171" s="335">
        <v>178263320</v>
      </c>
      <c r="T171" s="337" t="s">
        <v>468</v>
      </c>
      <c r="U171" s="430">
        <v>1</v>
      </c>
      <c r="V171" s="335" t="s">
        <v>394</v>
      </c>
      <c r="W171" s="33"/>
      <c r="X171" s="29"/>
      <c r="Y171" s="29"/>
      <c r="Z171" s="29"/>
      <c r="AA171" s="29"/>
      <c r="AB171" s="29"/>
      <c r="AC171" s="29"/>
      <c r="AD171" s="29"/>
      <c r="AE171" s="29"/>
      <c r="AF171" s="29"/>
      <c r="AG171" s="29"/>
      <c r="AH171" s="29"/>
      <c r="AI171" s="29"/>
      <c r="AJ171" s="29"/>
      <c r="AK171" s="29"/>
      <c r="AL171" s="29"/>
      <c r="AM171" s="29"/>
      <c r="AN171" s="29"/>
      <c r="AO171" s="29"/>
      <c r="AP171" s="29"/>
      <c r="AQ171" s="29"/>
      <c r="AR171" s="29"/>
      <c r="AS171" s="29"/>
      <c r="AT171" s="29"/>
      <c r="AU171" s="29"/>
      <c r="AV171" s="29"/>
      <c r="AW171" s="29"/>
      <c r="AX171" s="29"/>
      <c r="AY171" s="29"/>
    </row>
    <row r="172" spans="6:51" ht="12.75" x14ac:dyDescent="0.2">
      <c r="F172" s="29"/>
      <c r="G172" s="29"/>
      <c r="H172" s="33"/>
      <c r="I172" s="33"/>
      <c r="J172" s="33"/>
      <c r="K172" s="33"/>
      <c r="L172" s="33"/>
      <c r="M172" s="33"/>
      <c r="N172" s="33"/>
      <c r="O172" s="33"/>
      <c r="P172" s="33"/>
      <c r="Q172" s="337">
        <v>171</v>
      </c>
      <c r="R172" s="334" t="s">
        <v>278</v>
      </c>
      <c r="S172" s="335">
        <v>178242493</v>
      </c>
      <c r="T172" s="337" t="s">
        <v>468</v>
      </c>
      <c r="U172" s="430">
        <v>1</v>
      </c>
      <c r="V172" s="335" t="s">
        <v>46</v>
      </c>
      <c r="W172" s="33"/>
      <c r="X172" s="29"/>
      <c r="Y172" s="29"/>
      <c r="Z172" s="29"/>
      <c r="AA172" s="29"/>
      <c r="AB172" s="29"/>
      <c r="AC172" s="29"/>
      <c r="AD172" s="29"/>
      <c r="AE172" s="29"/>
      <c r="AF172" s="29"/>
      <c r="AG172" s="29"/>
      <c r="AH172" s="29"/>
      <c r="AI172" s="29"/>
      <c r="AJ172" s="29"/>
      <c r="AK172" s="29"/>
      <c r="AL172" s="29"/>
      <c r="AM172" s="29"/>
      <c r="AN172" s="29"/>
      <c r="AO172" s="29"/>
      <c r="AP172" s="29"/>
      <c r="AQ172" s="29"/>
      <c r="AR172" s="29"/>
      <c r="AS172" s="29"/>
      <c r="AT172" s="29"/>
      <c r="AU172" s="29"/>
      <c r="AV172" s="29"/>
      <c r="AW172" s="29"/>
      <c r="AX172" s="29"/>
      <c r="AY172" s="29"/>
    </row>
    <row r="173" spans="6:51" ht="12.75" x14ac:dyDescent="0.2">
      <c r="F173" s="29"/>
      <c r="G173" s="29"/>
      <c r="H173" s="33"/>
      <c r="I173" s="33"/>
      <c r="J173" s="33"/>
      <c r="K173" s="33"/>
      <c r="L173" s="33"/>
      <c r="M173" s="33"/>
      <c r="N173" s="33"/>
      <c r="O173" s="33"/>
      <c r="P173" s="33"/>
      <c r="Q173" s="337">
        <v>172</v>
      </c>
      <c r="R173" s="334" t="s">
        <v>527</v>
      </c>
      <c r="S173" s="335">
        <v>178602952</v>
      </c>
      <c r="T173" s="337" t="s">
        <v>433</v>
      </c>
      <c r="U173" s="430">
        <v>1</v>
      </c>
      <c r="V173" s="336" t="s">
        <v>528</v>
      </c>
      <c r="W173" s="33"/>
      <c r="X173" s="29"/>
      <c r="Y173" s="29"/>
      <c r="Z173" s="29"/>
      <c r="AA173" s="29"/>
      <c r="AB173" s="29"/>
      <c r="AC173" s="29"/>
      <c r="AD173" s="29"/>
      <c r="AE173" s="29"/>
      <c r="AF173" s="29"/>
      <c r="AG173" s="29"/>
      <c r="AH173" s="29"/>
      <c r="AI173" s="29"/>
      <c r="AJ173" s="29"/>
      <c r="AK173" s="29"/>
      <c r="AL173" s="29"/>
      <c r="AM173" s="29"/>
      <c r="AN173" s="29"/>
      <c r="AO173" s="29"/>
      <c r="AP173" s="29"/>
      <c r="AQ173" s="29"/>
      <c r="AR173" s="29"/>
      <c r="AS173" s="29"/>
      <c r="AT173" s="29"/>
      <c r="AU173" s="29"/>
      <c r="AV173" s="29"/>
      <c r="AW173" s="29"/>
      <c r="AX173" s="29"/>
      <c r="AY173" s="29"/>
    </row>
    <row r="174" spans="6:51" ht="12.75" x14ac:dyDescent="0.2">
      <c r="F174" s="29"/>
      <c r="G174" s="29"/>
      <c r="H174" s="33"/>
      <c r="I174" s="33"/>
      <c r="J174" s="33"/>
      <c r="K174" s="33"/>
      <c r="L174" s="33"/>
      <c r="M174" s="33"/>
      <c r="N174" s="33"/>
      <c r="O174" s="33"/>
      <c r="P174" s="33"/>
      <c r="Q174" s="337">
        <v>173</v>
      </c>
      <c r="R174" s="334" t="s">
        <v>279</v>
      </c>
      <c r="S174" s="335">
        <v>178997346</v>
      </c>
      <c r="T174" s="337" t="s">
        <v>433</v>
      </c>
      <c r="U174" s="431" t="s">
        <v>51</v>
      </c>
      <c r="V174" s="335" t="s">
        <v>394</v>
      </c>
      <c r="W174" s="33"/>
      <c r="X174" s="29"/>
      <c r="Y174" s="29"/>
      <c r="Z174" s="29"/>
      <c r="AA174" s="29"/>
      <c r="AB174" s="29"/>
      <c r="AC174" s="29"/>
      <c r="AD174" s="29"/>
      <c r="AE174" s="29"/>
      <c r="AF174" s="29"/>
      <c r="AG174" s="29"/>
      <c r="AH174" s="29"/>
      <c r="AI174" s="29"/>
      <c r="AJ174" s="29"/>
      <c r="AK174" s="29"/>
      <c r="AL174" s="29"/>
      <c r="AM174" s="29"/>
      <c r="AN174" s="29"/>
      <c r="AO174" s="29"/>
      <c r="AP174" s="29"/>
      <c r="AQ174" s="29"/>
      <c r="AR174" s="29"/>
      <c r="AS174" s="29"/>
      <c r="AT174" s="29"/>
      <c r="AU174" s="29"/>
      <c r="AV174" s="29"/>
      <c r="AW174" s="29"/>
      <c r="AX174" s="29"/>
      <c r="AY174" s="29"/>
    </row>
    <row r="175" spans="6:51" ht="12.75" x14ac:dyDescent="0.2">
      <c r="F175" s="29"/>
      <c r="G175" s="29"/>
      <c r="H175" s="33"/>
      <c r="I175" s="33"/>
      <c r="J175" s="33"/>
      <c r="K175" s="33"/>
      <c r="L175" s="33"/>
      <c r="M175" s="33"/>
      <c r="N175" s="33"/>
      <c r="O175" s="33"/>
      <c r="P175" s="33"/>
      <c r="Q175" s="337">
        <v>174</v>
      </c>
      <c r="R175" s="334" t="s">
        <v>280</v>
      </c>
      <c r="S175" s="335">
        <v>179286788</v>
      </c>
      <c r="T175" s="337" t="s">
        <v>441</v>
      </c>
      <c r="U175" s="430">
        <v>1</v>
      </c>
      <c r="V175" s="335" t="s">
        <v>46</v>
      </c>
      <c r="W175" s="33"/>
      <c r="X175" s="29"/>
      <c r="Y175" s="29"/>
      <c r="Z175" s="29"/>
      <c r="AA175" s="29"/>
      <c r="AB175" s="29"/>
      <c r="AC175" s="29"/>
      <c r="AD175" s="29"/>
      <c r="AE175" s="29"/>
      <c r="AF175" s="29"/>
      <c r="AG175" s="29"/>
      <c r="AH175" s="29"/>
      <c r="AI175" s="29"/>
      <c r="AJ175" s="29"/>
      <c r="AK175" s="29"/>
      <c r="AL175" s="29"/>
      <c r="AM175" s="29"/>
      <c r="AN175" s="29"/>
      <c r="AO175" s="29"/>
      <c r="AP175" s="29"/>
      <c r="AQ175" s="29"/>
      <c r="AR175" s="29"/>
      <c r="AS175" s="29"/>
      <c r="AT175" s="29"/>
      <c r="AU175" s="29"/>
      <c r="AV175" s="29"/>
      <c r="AW175" s="29"/>
      <c r="AX175" s="29"/>
      <c r="AY175" s="29"/>
    </row>
    <row r="176" spans="6:51" ht="12.75" x14ac:dyDescent="0.2">
      <c r="F176" s="29"/>
      <c r="G176" s="29"/>
      <c r="H176" s="33"/>
      <c r="I176" s="33"/>
      <c r="J176" s="33"/>
      <c r="K176" s="33"/>
      <c r="L176" s="33"/>
      <c r="M176" s="33"/>
      <c r="N176" s="33"/>
      <c r="O176" s="33"/>
      <c r="P176" s="33"/>
      <c r="Q176" s="337">
        <v>175</v>
      </c>
      <c r="R176" s="334" t="s">
        <v>281</v>
      </c>
      <c r="S176" s="335">
        <v>179249836</v>
      </c>
      <c r="T176" s="337" t="s">
        <v>441</v>
      </c>
      <c r="U176" s="430">
        <v>1</v>
      </c>
      <c r="V176" s="335" t="s">
        <v>385</v>
      </c>
      <c r="W176" s="33"/>
      <c r="X176" s="29"/>
      <c r="Y176" s="29"/>
      <c r="Z176" s="29"/>
      <c r="AA176" s="29"/>
      <c r="AB176" s="29"/>
      <c r="AC176" s="29"/>
      <c r="AD176" s="29"/>
      <c r="AE176" s="29"/>
      <c r="AF176" s="29"/>
      <c r="AG176" s="29"/>
      <c r="AH176" s="29"/>
      <c r="AI176" s="29"/>
      <c r="AJ176" s="29"/>
      <c r="AK176" s="29"/>
      <c r="AL176" s="29"/>
      <c r="AM176" s="29"/>
      <c r="AN176" s="29"/>
      <c r="AO176" s="29"/>
      <c r="AP176" s="29"/>
      <c r="AQ176" s="29"/>
      <c r="AR176" s="29"/>
      <c r="AS176" s="29"/>
      <c r="AT176" s="29"/>
      <c r="AU176" s="29"/>
      <c r="AV176" s="29"/>
      <c r="AW176" s="29"/>
      <c r="AX176" s="29"/>
      <c r="AY176" s="29"/>
    </row>
    <row r="177" spans="6:51" ht="12.75" x14ac:dyDescent="0.2">
      <c r="F177" s="29"/>
      <c r="G177" s="29"/>
      <c r="H177" s="29"/>
      <c r="I177" s="29"/>
      <c r="J177" s="29"/>
      <c r="K177" s="33"/>
      <c r="L177" s="33"/>
      <c r="M177" s="33"/>
      <c r="N177" s="33"/>
      <c r="O177" s="33"/>
      <c r="P177" s="33"/>
      <c r="Q177" s="337">
        <v>176</v>
      </c>
      <c r="R177" s="334" t="s">
        <v>282</v>
      </c>
      <c r="S177" s="335">
        <v>179478621</v>
      </c>
      <c r="T177" s="337" t="s">
        <v>441</v>
      </c>
      <c r="U177" s="430">
        <v>0.99990000000000001</v>
      </c>
      <c r="V177" s="335" t="s">
        <v>386</v>
      </c>
      <c r="W177" s="33"/>
      <c r="X177" s="29"/>
      <c r="Y177" s="29"/>
      <c r="Z177" s="29"/>
      <c r="AA177" s="29"/>
      <c r="AB177" s="29"/>
      <c r="AC177" s="29"/>
      <c r="AD177" s="29"/>
      <c r="AE177" s="29"/>
      <c r="AF177" s="29"/>
      <c r="AG177" s="29"/>
      <c r="AH177" s="29"/>
      <c r="AI177" s="29"/>
      <c r="AJ177" s="29"/>
      <c r="AK177" s="29"/>
      <c r="AL177" s="29"/>
      <c r="AM177" s="29"/>
      <c r="AN177" s="29"/>
      <c r="AO177" s="29"/>
      <c r="AP177" s="29"/>
      <c r="AQ177" s="29"/>
      <c r="AR177" s="29"/>
      <c r="AS177" s="29"/>
      <c r="AT177" s="29"/>
      <c r="AU177" s="29"/>
      <c r="AV177" s="29"/>
      <c r="AW177" s="29"/>
      <c r="AX177" s="29"/>
      <c r="AY177" s="29"/>
    </row>
    <row r="178" spans="6:51" ht="12.75" x14ac:dyDescent="0.2">
      <c r="F178" s="29"/>
      <c r="G178" s="29"/>
      <c r="H178" s="29"/>
      <c r="I178" s="29"/>
      <c r="J178" s="29"/>
      <c r="K178" s="33"/>
      <c r="L178" s="33"/>
      <c r="M178" s="33"/>
      <c r="N178" s="33"/>
      <c r="O178" s="33"/>
      <c r="P178" s="33"/>
      <c r="Q178" s="337">
        <v>177</v>
      </c>
      <c r="R178" s="334" t="s">
        <v>283</v>
      </c>
      <c r="S178" s="335">
        <v>179340620</v>
      </c>
      <c r="T178" s="337" t="s">
        <v>441</v>
      </c>
      <c r="U178" s="430">
        <v>0.56140000000000001</v>
      </c>
      <c r="V178" s="336" t="s">
        <v>528</v>
      </c>
      <c r="W178" s="33"/>
      <c r="X178" s="29"/>
      <c r="Y178" s="29"/>
      <c r="Z178" s="29"/>
      <c r="AA178" s="29"/>
      <c r="AB178" s="29"/>
      <c r="AC178" s="29"/>
      <c r="AD178" s="29"/>
      <c r="AE178" s="29"/>
      <c r="AF178" s="29"/>
      <c r="AG178" s="29"/>
      <c r="AH178" s="29"/>
      <c r="AI178" s="29"/>
      <c r="AJ178" s="29"/>
      <c r="AK178" s="29"/>
      <c r="AL178" s="29"/>
      <c r="AM178" s="29"/>
      <c r="AN178" s="29"/>
      <c r="AO178" s="29"/>
      <c r="AP178" s="29"/>
      <c r="AQ178" s="29"/>
      <c r="AR178" s="29"/>
      <c r="AS178" s="29"/>
      <c r="AT178" s="29"/>
      <c r="AU178" s="29"/>
      <c r="AV178" s="29"/>
      <c r="AW178" s="29"/>
      <c r="AX178" s="29"/>
      <c r="AY178" s="29"/>
    </row>
    <row r="179" spans="6:51" ht="12.75" x14ac:dyDescent="0.2">
      <c r="F179" s="29"/>
      <c r="G179" s="29"/>
      <c r="H179" s="29"/>
      <c r="I179" s="29"/>
      <c r="J179" s="29"/>
      <c r="K179" s="33"/>
      <c r="L179" s="33"/>
      <c r="M179" s="33"/>
      <c r="N179" s="33"/>
      <c r="O179" s="33"/>
      <c r="P179" s="33"/>
      <c r="Q179" s="435">
        <v>178</v>
      </c>
      <c r="R179" s="435" t="s">
        <v>284</v>
      </c>
      <c r="S179" s="339">
        <v>179901854</v>
      </c>
      <c r="T179" s="337" t="s">
        <v>441</v>
      </c>
      <c r="U179" s="430">
        <v>0.39090000000000003</v>
      </c>
      <c r="V179" s="336" t="s">
        <v>387</v>
      </c>
      <c r="W179" s="33"/>
      <c r="X179" s="29"/>
      <c r="Y179" s="29"/>
      <c r="Z179" s="29"/>
      <c r="AA179" s="29"/>
      <c r="AB179" s="29"/>
      <c r="AC179" s="29"/>
      <c r="AD179" s="29"/>
      <c r="AE179" s="29"/>
      <c r="AF179" s="29"/>
      <c r="AG179" s="29"/>
      <c r="AH179" s="29"/>
      <c r="AI179" s="29"/>
      <c r="AJ179" s="29"/>
      <c r="AK179" s="29"/>
      <c r="AL179" s="29"/>
      <c r="AM179" s="29"/>
      <c r="AN179" s="29"/>
      <c r="AO179" s="29"/>
      <c r="AP179" s="29"/>
      <c r="AQ179" s="29"/>
      <c r="AR179" s="29"/>
      <c r="AS179" s="29"/>
      <c r="AT179" s="29"/>
      <c r="AU179" s="29"/>
      <c r="AV179" s="29"/>
      <c r="AW179" s="29"/>
      <c r="AX179" s="29"/>
      <c r="AY179" s="29"/>
    </row>
    <row r="180" spans="6:51" ht="12.75" x14ac:dyDescent="0.2">
      <c r="F180" s="29"/>
      <c r="G180" s="29"/>
      <c r="H180" s="29"/>
      <c r="I180" s="29"/>
      <c r="J180" s="29"/>
      <c r="K180" s="33"/>
      <c r="L180" s="33"/>
      <c r="M180" s="33"/>
      <c r="N180" s="33"/>
      <c r="O180" s="33"/>
      <c r="P180" s="33"/>
      <c r="Q180" s="337">
        <v>179</v>
      </c>
      <c r="R180" s="334" t="s">
        <v>285</v>
      </c>
      <c r="S180" s="335">
        <v>180193231</v>
      </c>
      <c r="T180" s="337" t="s">
        <v>437</v>
      </c>
      <c r="U180" s="430">
        <v>1</v>
      </c>
      <c r="V180" s="335" t="s">
        <v>46</v>
      </c>
      <c r="W180" s="33"/>
      <c r="X180" s="29"/>
      <c r="Y180" s="29"/>
      <c r="Z180" s="29"/>
      <c r="AA180" s="29"/>
      <c r="AB180" s="29"/>
      <c r="AC180" s="29"/>
      <c r="AD180" s="29"/>
      <c r="AE180" s="29"/>
      <c r="AF180" s="29"/>
      <c r="AG180" s="29"/>
      <c r="AH180" s="29"/>
      <c r="AI180" s="29"/>
      <c r="AJ180" s="29"/>
      <c r="AK180" s="29"/>
      <c r="AL180" s="29"/>
      <c r="AM180" s="29"/>
      <c r="AN180" s="29"/>
      <c r="AO180" s="29"/>
      <c r="AP180" s="29"/>
      <c r="AQ180" s="29"/>
      <c r="AR180" s="29"/>
      <c r="AS180" s="29"/>
      <c r="AT180" s="29"/>
      <c r="AU180" s="29"/>
      <c r="AV180" s="29"/>
      <c r="AW180" s="29"/>
      <c r="AX180" s="29"/>
      <c r="AY180" s="29"/>
    </row>
    <row r="181" spans="6:51" ht="12.75" x14ac:dyDescent="0.2">
      <c r="F181" s="29"/>
      <c r="G181" s="29"/>
      <c r="H181" s="29"/>
      <c r="I181" s="29"/>
      <c r="J181" s="29"/>
      <c r="K181" s="33"/>
      <c r="L181" s="33"/>
      <c r="M181" s="33"/>
      <c r="N181" s="33"/>
      <c r="O181" s="33"/>
      <c r="P181" s="33"/>
      <c r="Q181" s="337">
        <v>180</v>
      </c>
      <c r="R181" s="334" t="s">
        <v>286</v>
      </c>
      <c r="S181" s="335">
        <v>180153137</v>
      </c>
      <c r="T181" s="337" t="s">
        <v>437</v>
      </c>
      <c r="U181" s="430">
        <v>1</v>
      </c>
      <c r="V181" s="335" t="s">
        <v>385</v>
      </c>
      <c r="W181" s="33"/>
      <c r="X181" s="29"/>
      <c r="Y181" s="29"/>
      <c r="Z181" s="29"/>
      <c r="AA181" s="29"/>
      <c r="AB181" s="29"/>
      <c r="AC181" s="29"/>
      <c r="AD181" s="29"/>
      <c r="AE181" s="29"/>
      <c r="AF181" s="29"/>
      <c r="AG181" s="29"/>
      <c r="AH181" s="29"/>
      <c r="AI181" s="29"/>
      <c r="AJ181" s="29"/>
      <c r="AK181" s="29"/>
      <c r="AL181" s="29"/>
      <c r="AM181" s="29"/>
      <c r="AN181" s="29"/>
      <c r="AO181" s="29"/>
      <c r="AP181" s="29"/>
      <c r="AQ181" s="29"/>
      <c r="AR181" s="29"/>
      <c r="AS181" s="29"/>
      <c r="AT181" s="29"/>
      <c r="AU181" s="29"/>
      <c r="AV181" s="29"/>
      <c r="AW181" s="29"/>
      <c r="AX181" s="29"/>
      <c r="AY181" s="29"/>
    </row>
    <row r="182" spans="6:51" ht="12.75" x14ac:dyDescent="0.2">
      <c r="F182" s="29"/>
      <c r="G182" s="29"/>
      <c r="H182" s="29"/>
      <c r="I182" s="29"/>
      <c r="J182" s="29"/>
      <c r="K182" s="33"/>
      <c r="L182" s="33"/>
      <c r="M182" s="33"/>
      <c r="N182" s="33"/>
      <c r="O182" s="33"/>
      <c r="P182" s="33"/>
      <c r="Q182" s="337">
        <v>181</v>
      </c>
      <c r="R182" s="334" t="s">
        <v>287</v>
      </c>
      <c r="S182" s="335">
        <v>180373788</v>
      </c>
      <c r="T182" s="337" t="s">
        <v>437</v>
      </c>
      <c r="U182" s="430">
        <v>0.99980000000000002</v>
      </c>
      <c r="V182" s="335" t="s">
        <v>386</v>
      </c>
      <c r="W182" s="33"/>
      <c r="X182" s="29"/>
      <c r="Y182" s="29"/>
      <c r="Z182" s="29"/>
      <c r="AA182" s="29"/>
      <c r="AB182" s="29"/>
      <c r="AC182" s="29"/>
      <c r="AD182" s="29"/>
      <c r="AE182" s="29"/>
      <c r="AF182" s="29"/>
      <c r="AG182" s="29"/>
      <c r="AH182" s="29"/>
      <c r="AI182" s="29"/>
      <c r="AJ182" s="29"/>
      <c r="AK182" s="29"/>
      <c r="AL182" s="29"/>
      <c r="AM182" s="29"/>
      <c r="AN182" s="29"/>
      <c r="AO182" s="29"/>
      <c r="AP182" s="29"/>
      <c r="AQ182" s="29"/>
      <c r="AR182" s="29"/>
      <c r="AS182" s="29"/>
      <c r="AT182" s="29"/>
      <c r="AU182" s="29"/>
      <c r="AV182" s="29"/>
      <c r="AW182" s="29"/>
      <c r="AX182" s="29"/>
      <c r="AY182" s="29"/>
    </row>
    <row r="183" spans="6:51" ht="12.75" x14ac:dyDescent="0.2">
      <c r="F183" s="29"/>
      <c r="G183" s="29"/>
      <c r="H183" s="29"/>
      <c r="I183" s="29"/>
      <c r="J183" s="29"/>
      <c r="K183" s="33"/>
      <c r="L183" s="33"/>
      <c r="M183" s="33"/>
      <c r="N183" s="33"/>
      <c r="O183" s="33"/>
      <c r="P183" s="33"/>
      <c r="Q183" s="337">
        <v>182</v>
      </c>
      <c r="R183" s="334" t="s">
        <v>288</v>
      </c>
      <c r="S183" s="335">
        <v>180102018</v>
      </c>
      <c r="T183" s="337" t="s">
        <v>437</v>
      </c>
      <c r="U183" s="431" t="s">
        <v>51</v>
      </c>
      <c r="V183" s="335" t="s">
        <v>518</v>
      </c>
      <c r="W183" s="33"/>
      <c r="X183" s="29"/>
      <c r="Y183" s="29"/>
      <c r="Z183" s="29"/>
      <c r="AA183" s="29"/>
      <c r="AB183" s="29"/>
      <c r="AC183" s="29"/>
      <c r="AD183" s="29"/>
      <c r="AE183" s="29"/>
      <c r="AF183" s="29"/>
      <c r="AG183" s="29"/>
      <c r="AH183" s="29"/>
      <c r="AI183" s="29"/>
      <c r="AJ183" s="29"/>
      <c r="AK183" s="29"/>
      <c r="AL183" s="29"/>
      <c r="AM183" s="29"/>
      <c r="AN183" s="29"/>
      <c r="AO183" s="29"/>
      <c r="AP183" s="29"/>
      <c r="AQ183" s="29"/>
      <c r="AR183" s="29"/>
      <c r="AS183" s="29"/>
      <c r="AT183" s="29"/>
      <c r="AU183" s="29"/>
      <c r="AV183" s="29"/>
      <c r="AW183" s="29"/>
      <c r="AX183" s="29"/>
      <c r="AY183" s="29"/>
    </row>
    <row r="184" spans="6:51" ht="12.75" x14ac:dyDescent="0.2">
      <c r="F184" s="29"/>
      <c r="G184" s="29"/>
      <c r="H184" s="29"/>
      <c r="I184" s="29"/>
      <c r="J184" s="29"/>
      <c r="K184" s="33"/>
      <c r="L184" s="33"/>
      <c r="M184" s="33"/>
      <c r="N184" s="33"/>
      <c r="O184" s="33"/>
      <c r="P184" s="33"/>
      <c r="Q184" s="337">
        <v>183</v>
      </c>
      <c r="R184" s="334" t="s">
        <v>289</v>
      </c>
      <c r="S184" s="335">
        <v>281523640</v>
      </c>
      <c r="T184" s="337" t="s">
        <v>469</v>
      </c>
      <c r="U184" s="430">
        <v>1</v>
      </c>
      <c r="V184" s="335" t="s">
        <v>385</v>
      </c>
      <c r="W184" s="33"/>
      <c r="X184" s="29"/>
      <c r="Y184" s="29"/>
      <c r="Z184" s="29"/>
      <c r="AA184" s="29"/>
      <c r="AB184" s="29"/>
      <c r="AC184" s="29"/>
      <c r="AD184" s="29"/>
      <c r="AE184" s="29"/>
      <c r="AF184" s="29"/>
      <c r="AG184" s="29"/>
      <c r="AH184" s="29"/>
      <c r="AI184" s="29"/>
      <c r="AJ184" s="29"/>
      <c r="AK184" s="29"/>
      <c r="AL184" s="29"/>
      <c r="AM184" s="29"/>
      <c r="AN184" s="29"/>
      <c r="AO184" s="29"/>
      <c r="AP184" s="29"/>
      <c r="AQ184" s="29"/>
      <c r="AR184" s="29"/>
      <c r="AS184" s="29"/>
      <c r="AT184" s="29"/>
      <c r="AU184" s="29"/>
      <c r="AV184" s="29"/>
      <c r="AW184" s="29"/>
      <c r="AX184" s="29"/>
      <c r="AY184" s="29"/>
    </row>
    <row r="185" spans="6:51" ht="12.75" x14ac:dyDescent="0.2">
      <c r="F185" s="29"/>
      <c r="G185" s="29"/>
      <c r="H185" s="29"/>
      <c r="I185" s="29"/>
      <c r="J185" s="29"/>
      <c r="K185" s="33"/>
      <c r="L185" s="33"/>
      <c r="M185" s="33"/>
      <c r="N185" s="33"/>
      <c r="O185" s="33"/>
      <c r="P185" s="33"/>
      <c r="Q185" s="337">
        <v>184</v>
      </c>
      <c r="R185" s="334" t="s">
        <v>290</v>
      </c>
      <c r="S185" s="335">
        <v>181522014</v>
      </c>
      <c r="T185" s="337" t="s">
        <v>469</v>
      </c>
      <c r="U185" s="430">
        <v>1</v>
      </c>
      <c r="V185" s="335" t="s">
        <v>518</v>
      </c>
      <c r="W185" s="33"/>
      <c r="X185" s="29"/>
      <c r="Y185" s="29"/>
      <c r="Z185" s="29"/>
      <c r="AA185" s="29"/>
      <c r="AB185" s="29"/>
      <c r="AC185" s="29"/>
      <c r="AD185" s="29"/>
      <c r="AE185" s="29"/>
      <c r="AF185" s="29"/>
      <c r="AG185" s="29"/>
      <c r="AH185" s="29"/>
      <c r="AI185" s="29"/>
      <c r="AJ185" s="29"/>
      <c r="AK185" s="29"/>
      <c r="AL185" s="29"/>
      <c r="AM185" s="29"/>
      <c r="AN185" s="29"/>
      <c r="AO185" s="29"/>
      <c r="AP185" s="29"/>
      <c r="AQ185" s="29"/>
      <c r="AR185" s="29"/>
      <c r="AS185" s="29"/>
      <c r="AT185" s="29"/>
      <c r="AU185" s="29"/>
      <c r="AV185" s="29"/>
      <c r="AW185" s="29"/>
      <c r="AX185" s="29"/>
      <c r="AY185" s="29"/>
    </row>
    <row r="186" spans="6:51" ht="12.75" x14ac:dyDescent="0.2">
      <c r="F186" s="29"/>
      <c r="G186" s="29"/>
      <c r="H186" s="29"/>
      <c r="I186" s="29"/>
      <c r="J186" s="29"/>
      <c r="K186" s="33"/>
      <c r="L186" s="33"/>
      <c r="M186" s="33"/>
      <c r="N186" s="33"/>
      <c r="O186" s="33"/>
      <c r="P186" s="33"/>
      <c r="Q186" s="337">
        <v>185</v>
      </c>
      <c r="R186" s="334" t="s">
        <v>291</v>
      </c>
      <c r="S186" s="335">
        <v>182770817</v>
      </c>
      <c r="T186" s="337" t="s">
        <v>470</v>
      </c>
      <c r="U186" s="430">
        <v>1</v>
      </c>
      <c r="V186" s="335" t="s">
        <v>46</v>
      </c>
      <c r="W186" s="33"/>
      <c r="X186" s="29"/>
      <c r="Y186" s="29"/>
      <c r="Z186" s="29"/>
      <c r="AA186" s="29"/>
      <c r="AB186" s="29"/>
      <c r="AC186" s="29"/>
      <c r="AD186" s="29"/>
      <c r="AE186" s="29"/>
      <c r="AF186" s="29"/>
      <c r="AG186" s="29"/>
      <c r="AH186" s="29"/>
      <c r="AI186" s="29"/>
      <c r="AJ186" s="29"/>
      <c r="AK186" s="29"/>
      <c r="AL186" s="29"/>
      <c r="AM186" s="29"/>
      <c r="AN186" s="29"/>
      <c r="AO186" s="29"/>
      <c r="AP186" s="29"/>
      <c r="AQ186" s="29"/>
      <c r="AR186" s="29"/>
      <c r="AS186" s="29"/>
      <c r="AT186" s="29"/>
      <c r="AU186" s="29"/>
      <c r="AV186" s="29"/>
      <c r="AW186" s="29"/>
      <c r="AX186" s="29"/>
      <c r="AY186" s="29"/>
    </row>
    <row r="187" spans="6:51" ht="12.75" x14ac:dyDescent="0.2">
      <c r="F187" s="29"/>
      <c r="G187" s="29"/>
      <c r="H187" s="29"/>
      <c r="I187" s="29"/>
      <c r="J187" s="29"/>
      <c r="K187" s="33"/>
      <c r="L187" s="33"/>
      <c r="M187" s="33"/>
      <c r="N187" s="33"/>
      <c r="O187" s="33"/>
      <c r="P187" s="33"/>
      <c r="Q187" s="337">
        <v>186</v>
      </c>
      <c r="R187" s="334" t="s">
        <v>292</v>
      </c>
      <c r="S187" s="335">
        <v>182701785</v>
      </c>
      <c r="T187" s="337" t="s">
        <v>470</v>
      </c>
      <c r="U187" s="430">
        <v>1</v>
      </c>
      <c r="V187" s="335" t="s">
        <v>519</v>
      </c>
      <c r="W187" s="33"/>
      <c r="X187" s="29"/>
      <c r="Y187" s="29"/>
      <c r="Z187" s="29"/>
      <c r="AA187" s="29"/>
      <c r="AB187" s="29"/>
      <c r="AC187" s="29"/>
      <c r="AD187" s="29"/>
      <c r="AE187" s="29"/>
      <c r="AF187" s="29"/>
      <c r="AG187" s="29"/>
      <c r="AH187" s="29"/>
      <c r="AI187" s="29"/>
      <c r="AJ187" s="29"/>
      <c r="AK187" s="29"/>
      <c r="AL187" s="29"/>
      <c r="AM187" s="29"/>
      <c r="AN187" s="29"/>
      <c r="AO187" s="29"/>
      <c r="AP187" s="29"/>
      <c r="AQ187" s="29"/>
      <c r="AR187" s="29"/>
      <c r="AS187" s="29"/>
      <c r="AT187" s="29"/>
      <c r="AU187" s="29"/>
      <c r="AV187" s="29"/>
      <c r="AW187" s="29"/>
      <c r="AX187" s="29"/>
      <c r="AY187" s="29"/>
    </row>
    <row r="188" spans="6:51" ht="12.75" x14ac:dyDescent="0.2">
      <c r="F188" s="29"/>
      <c r="G188" s="29"/>
      <c r="H188" s="29"/>
      <c r="I188" s="29"/>
      <c r="J188" s="29"/>
      <c r="K188" s="33"/>
      <c r="L188" s="33"/>
      <c r="M188" s="33"/>
      <c r="N188" s="33"/>
      <c r="O188" s="33"/>
      <c r="P188" s="33"/>
      <c r="Q188" s="337">
        <v>187</v>
      </c>
      <c r="R188" s="334" t="s">
        <v>293</v>
      </c>
      <c r="S188" s="335">
        <v>182714850</v>
      </c>
      <c r="T188" s="337" t="s">
        <v>470</v>
      </c>
      <c r="U188" s="430">
        <v>0.99980000000000002</v>
      </c>
      <c r="V188" s="335" t="s">
        <v>386</v>
      </c>
      <c r="W188" s="33"/>
      <c r="X188" s="29"/>
      <c r="Y188" s="29"/>
      <c r="Z188" s="29"/>
      <c r="AA188" s="29"/>
      <c r="AB188" s="29"/>
      <c r="AC188" s="29"/>
      <c r="AD188" s="29"/>
      <c r="AE188" s="29"/>
      <c r="AF188" s="29"/>
      <c r="AG188" s="29"/>
      <c r="AH188" s="29"/>
      <c r="AI188" s="29"/>
      <c r="AJ188" s="29"/>
      <c r="AK188" s="29"/>
      <c r="AL188" s="29"/>
      <c r="AM188" s="29"/>
      <c r="AN188" s="29"/>
      <c r="AO188" s="29"/>
      <c r="AP188" s="29"/>
      <c r="AQ188" s="29"/>
      <c r="AR188" s="29"/>
      <c r="AS188" s="29"/>
      <c r="AT188" s="29"/>
      <c r="AU188" s="29"/>
      <c r="AV188" s="29"/>
      <c r="AW188" s="29"/>
      <c r="AX188" s="29"/>
      <c r="AY188" s="29"/>
    </row>
    <row r="189" spans="6:51" ht="12.75" x14ac:dyDescent="0.2">
      <c r="F189" s="29"/>
      <c r="G189" s="29"/>
      <c r="H189" s="29"/>
      <c r="I189" s="29"/>
      <c r="J189" s="29"/>
      <c r="K189" s="33"/>
      <c r="L189" s="33"/>
      <c r="M189" s="33"/>
      <c r="N189" s="33"/>
      <c r="O189" s="33"/>
      <c r="P189" s="33"/>
      <c r="Q189" s="337">
        <v>188</v>
      </c>
      <c r="R189" s="334" t="s">
        <v>294</v>
      </c>
      <c r="S189" s="335">
        <v>182743364</v>
      </c>
      <c r="T189" s="337" t="s">
        <v>470</v>
      </c>
      <c r="U189" s="430">
        <v>1</v>
      </c>
      <c r="V189" s="335" t="s">
        <v>385</v>
      </c>
      <c r="W189" s="33"/>
      <c r="X189" s="29"/>
      <c r="Y189" s="29"/>
      <c r="Z189" s="29"/>
      <c r="AA189" s="29"/>
      <c r="AB189" s="29"/>
      <c r="AC189" s="29"/>
      <c r="AD189" s="29"/>
      <c r="AE189" s="29"/>
      <c r="AF189" s="29"/>
      <c r="AG189" s="29"/>
      <c r="AH189" s="29"/>
      <c r="AI189" s="29"/>
      <c r="AJ189" s="29"/>
      <c r="AK189" s="29"/>
      <c r="AL189" s="29"/>
      <c r="AM189" s="29"/>
      <c r="AN189" s="29"/>
      <c r="AO189" s="29"/>
      <c r="AP189" s="29"/>
      <c r="AQ189" s="29"/>
      <c r="AR189" s="29"/>
      <c r="AS189" s="29"/>
      <c r="AT189" s="29"/>
      <c r="AU189" s="29"/>
      <c r="AV189" s="29"/>
      <c r="AW189" s="29"/>
      <c r="AX189" s="29"/>
      <c r="AY189" s="29"/>
    </row>
    <row r="190" spans="6:51" ht="12.75" x14ac:dyDescent="0.2">
      <c r="F190" s="29"/>
      <c r="G190" s="29"/>
      <c r="H190" s="29"/>
      <c r="I190" s="29"/>
      <c r="J190" s="29"/>
      <c r="K190" s="33"/>
      <c r="L190" s="33"/>
      <c r="M190" s="33"/>
      <c r="N190" s="33"/>
      <c r="O190" s="33"/>
      <c r="P190" s="33"/>
      <c r="Q190" s="337">
        <v>189</v>
      </c>
      <c r="R190" s="334" t="s">
        <v>295</v>
      </c>
      <c r="S190" s="335">
        <v>183843314</v>
      </c>
      <c r="T190" s="337" t="s">
        <v>471</v>
      </c>
      <c r="U190" s="430">
        <v>0.99565000000000003</v>
      </c>
      <c r="V190" s="335" t="s">
        <v>386</v>
      </c>
      <c r="W190" s="33"/>
      <c r="X190" s="29"/>
      <c r="Y190" s="29"/>
      <c r="Z190" s="29"/>
      <c r="AA190" s="29"/>
      <c r="AB190" s="29"/>
      <c r="AC190" s="29"/>
      <c r="AD190" s="29"/>
      <c r="AE190" s="29"/>
      <c r="AF190" s="29"/>
      <c r="AG190" s="29"/>
      <c r="AH190" s="29"/>
      <c r="AI190" s="29"/>
      <c r="AJ190" s="29"/>
      <c r="AK190" s="29"/>
      <c r="AL190" s="29"/>
      <c r="AM190" s="29"/>
      <c r="AN190" s="29"/>
      <c r="AO190" s="29"/>
      <c r="AP190" s="29"/>
      <c r="AQ190" s="29"/>
      <c r="AR190" s="29"/>
      <c r="AS190" s="29"/>
      <c r="AT190" s="29"/>
      <c r="AU190" s="29"/>
      <c r="AV190" s="29"/>
      <c r="AW190" s="29"/>
      <c r="AX190" s="29"/>
      <c r="AY190" s="29"/>
    </row>
    <row r="191" spans="6:51" ht="12.75" x14ac:dyDescent="0.2">
      <c r="F191" s="29"/>
      <c r="G191" s="29"/>
      <c r="H191" s="29"/>
      <c r="I191" s="29"/>
      <c r="J191" s="29"/>
      <c r="K191" s="33"/>
      <c r="L191" s="33"/>
      <c r="M191" s="33"/>
      <c r="N191" s="33"/>
      <c r="O191" s="33"/>
      <c r="P191" s="33"/>
      <c r="Q191" s="337">
        <v>190</v>
      </c>
      <c r="R191" s="334" t="s">
        <v>296</v>
      </c>
      <c r="S191" s="335">
        <v>183633981</v>
      </c>
      <c r="T191" s="337" t="s">
        <v>471</v>
      </c>
      <c r="U191" s="430">
        <v>1</v>
      </c>
      <c r="V191" s="335" t="s">
        <v>385</v>
      </c>
      <c r="W191" s="33"/>
      <c r="X191" s="29"/>
      <c r="Y191" s="29"/>
      <c r="Z191" s="29"/>
      <c r="AA191" s="29"/>
      <c r="AB191" s="29"/>
      <c r="AC191" s="29"/>
      <c r="AD191" s="29"/>
      <c r="AE191" s="29"/>
      <c r="AF191" s="29"/>
      <c r="AG191" s="29"/>
      <c r="AH191" s="29"/>
      <c r="AI191" s="29"/>
      <c r="AJ191" s="29"/>
      <c r="AK191" s="29"/>
      <c r="AL191" s="29"/>
      <c r="AM191" s="29"/>
      <c r="AN191" s="29"/>
      <c r="AO191" s="29"/>
      <c r="AP191" s="29"/>
      <c r="AQ191" s="29"/>
      <c r="AR191" s="29"/>
      <c r="AS191" s="29"/>
      <c r="AT191" s="29"/>
      <c r="AU191" s="29"/>
      <c r="AV191" s="29"/>
      <c r="AW191" s="29"/>
      <c r="AX191" s="29"/>
      <c r="AY191" s="29"/>
    </row>
    <row r="192" spans="6:51" ht="12.75" x14ac:dyDescent="0.2">
      <c r="F192" s="29"/>
      <c r="G192" s="29"/>
      <c r="H192" s="29"/>
      <c r="I192" s="29"/>
      <c r="J192" s="29"/>
      <c r="K192" s="33"/>
      <c r="L192" s="33"/>
      <c r="M192" s="33"/>
      <c r="N192" s="33"/>
      <c r="O192" s="33"/>
      <c r="P192" s="33"/>
      <c r="Q192" s="337">
        <v>191</v>
      </c>
      <c r="R192" s="334" t="s">
        <v>297</v>
      </c>
      <c r="S192" s="335">
        <v>183605327</v>
      </c>
      <c r="T192" s="337" t="s">
        <v>471</v>
      </c>
      <c r="U192" s="430">
        <v>1</v>
      </c>
      <c r="V192" s="335" t="s">
        <v>519</v>
      </c>
      <c r="W192" s="33"/>
      <c r="X192" s="29"/>
      <c r="Y192" s="29"/>
      <c r="Z192" s="29"/>
      <c r="AA192" s="29"/>
      <c r="AB192" s="29"/>
      <c r="AC192" s="29"/>
      <c r="AD192" s="29"/>
      <c r="AE192" s="29"/>
      <c r="AF192" s="29"/>
      <c r="AG192" s="29"/>
      <c r="AH192" s="29"/>
      <c r="AI192" s="29"/>
      <c r="AJ192" s="29"/>
      <c r="AK192" s="29"/>
      <c r="AL192" s="29"/>
      <c r="AM192" s="29"/>
      <c r="AN192" s="29"/>
      <c r="AO192" s="29"/>
      <c r="AP192" s="29"/>
      <c r="AQ192" s="29"/>
      <c r="AR192" s="29"/>
      <c r="AS192" s="29"/>
      <c r="AT192" s="29"/>
      <c r="AU192" s="29"/>
      <c r="AV192" s="29"/>
      <c r="AW192" s="29"/>
      <c r="AX192" s="29"/>
      <c r="AY192" s="29"/>
    </row>
    <row r="193" spans="6:51" ht="12.75" x14ac:dyDescent="0.2">
      <c r="F193" s="29"/>
      <c r="G193" s="29"/>
      <c r="H193" s="29"/>
      <c r="I193" s="29"/>
      <c r="J193" s="29"/>
      <c r="K193" s="33"/>
      <c r="L193" s="33"/>
      <c r="M193" s="33"/>
      <c r="N193" s="33"/>
      <c r="O193" s="33"/>
      <c r="P193" s="33"/>
      <c r="Q193" s="337">
        <v>192</v>
      </c>
      <c r="R193" s="334" t="s">
        <v>298</v>
      </c>
      <c r="S193" s="335">
        <v>183606952</v>
      </c>
      <c r="T193" s="337" t="s">
        <v>471</v>
      </c>
      <c r="U193" s="430">
        <v>1</v>
      </c>
      <c r="V193" s="336" t="s">
        <v>528</v>
      </c>
      <c r="W193" s="33"/>
      <c r="X193" s="29"/>
      <c r="Y193" s="29"/>
      <c r="Z193" s="29"/>
      <c r="AA193" s="29"/>
      <c r="AB193" s="29"/>
      <c r="AC193" s="29"/>
      <c r="AD193" s="29"/>
      <c r="AE193" s="29"/>
      <c r="AF193" s="29"/>
      <c r="AG193" s="29"/>
      <c r="AH193" s="29"/>
      <c r="AI193" s="29"/>
      <c r="AJ193" s="29"/>
      <c r="AK193" s="29"/>
      <c r="AL193" s="29"/>
      <c r="AM193" s="29"/>
      <c r="AN193" s="29"/>
      <c r="AO193" s="29"/>
      <c r="AP193" s="29"/>
      <c r="AQ193" s="29"/>
      <c r="AR193" s="29"/>
      <c r="AS193" s="29"/>
      <c r="AT193" s="29"/>
      <c r="AU193" s="29"/>
      <c r="AV193" s="29"/>
      <c r="AW193" s="29"/>
      <c r="AX193" s="29"/>
      <c r="AY193" s="29"/>
    </row>
    <row r="194" spans="6:51" ht="12.75" x14ac:dyDescent="0.2">
      <c r="F194" s="29"/>
      <c r="G194" s="29"/>
      <c r="H194" s="29"/>
      <c r="I194" s="29"/>
      <c r="J194" s="29"/>
      <c r="K194" s="33"/>
      <c r="L194" s="33"/>
      <c r="M194" s="33"/>
      <c r="N194" s="33"/>
      <c r="O194" s="33"/>
      <c r="P194" s="33"/>
      <c r="Q194" s="337">
        <v>193</v>
      </c>
      <c r="R194" s="334" t="s">
        <v>299</v>
      </c>
      <c r="S194" s="335">
        <v>283667080</v>
      </c>
      <c r="T194" s="337" t="s">
        <v>471</v>
      </c>
      <c r="U194" s="430">
        <v>1</v>
      </c>
      <c r="V194" s="335" t="s">
        <v>46</v>
      </c>
      <c r="W194" s="33"/>
      <c r="X194" s="29"/>
      <c r="Y194" s="29"/>
      <c r="Z194" s="29"/>
      <c r="AA194" s="29"/>
      <c r="AB194" s="29"/>
      <c r="AC194" s="29"/>
      <c r="AD194" s="29"/>
      <c r="AE194" s="29"/>
      <c r="AF194" s="29"/>
      <c r="AG194" s="29"/>
      <c r="AH194" s="29"/>
      <c r="AI194" s="29"/>
      <c r="AJ194" s="29"/>
      <c r="AK194" s="29"/>
      <c r="AL194" s="29"/>
      <c r="AM194" s="29"/>
      <c r="AN194" s="29"/>
      <c r="AO194" s="29"/>
      <c r="AP194" s="29"/>
      <c r="AQ194" s="29"/>
      <c r="AR194" s="29"/>
      <c r="AS194" s="29"/>
      <c r="AT194" s="29"/>
      <c r="AU194" s="29"/>
      <c r="AV194" s="29"/>
      <c r="AW194" s="29"/>
      <c r="AX194" s="29"/>
      <c r="AY194" s="29"/>
    </row>
    <row r="195" spans="6:51" ht="12.75" x14ac:dyDescent="0.2">
      <c r="F195" s="29"/>
      <c r="G195" s="29"/>
      <c r="H195" s="29"/>
      <c r="I195" s="29"/>
      <c r="J195" s="29"/>
      <c r="K195" s="33"/>
      <c r="L195" s="33"/>
      <c r="M195" s="33"/>
      <c r="N195" s="33"/>
      <c r="O195" s="33"/>
      <c r="P195" s="33"/>
      <c r="Q195" s="435">
        <v>194</v>
      </c>
      <c r="R195" s="435" t="s">
        <v>300</v>
      </c>
      <c r="S195" s="339">
        <v>300083878</v>
      </c>
      <c r="T195" s="337" t="s">
        <v>471</v>
      </c>
      <c r="U195" s="430">
        <v>0.26946999999999999</v>
      </c>
      <c r="V195" s="336" t="s">
        <v>387</v>
      </c>
      <c r="W195" s="33"/>
      <c r="X195" s="29"/>
      <c r="Y195" s="29"/>
      <c r="Z195" s="29"/>
      <c r="AA195" s="29"/>
      <c r="AB195" s="29"/>
      <c r="AC195" s="29"/>
      <c r="AD195" s="29"/>
      <c r="AE195" s="29"/>
      <c r="AF195" s="29"/>
      <c r="AG195" s="29"/>
      <c r="AH195" s="29"/>
      <c r="AI195" s="29"/>
      <c r="AJ195" s="29"/>
      <c r="AK195" s="29"/>
      <c r="AL195" s="29"/>
      <c r="AM195" s="29"/>
      <c r="AN195" s="29"/>
      <c r="AO195" s="29"/>
      <c r="AP195" s="29"/>
      <c r="AQ195" s="29"/>
      <c r="AR195" s="29"/>
      <c r="AS195" s="29"/>
      <c r="AT195" s="29"/>
      <c r="AU195" s="29"/>
      <c r="AV195" s="29"/>
      <c r="AW195" s="29"/>
      <c r="AX195" s="29"/>
      <c r="AY195" s="29"/>
    </row>
    <row r="196" spans="6:51" ht="12.75" x14ac:dyDescent="0.2">
      <c r="F196" s="29"/>
      <c r="G196" s="29"/>
      <c r="H196" s="29"/>
      <c r="I196" s="29"/>
      <c r="J196" s="29"/>
      <c r="K196" s="33"/>
      <c r="L196" s="33"/>
      <c r="M196" s="33"/>
      <c r="N196" s="33"/>
      <c r="O196" s="33"/>
      <c r="P196" s="33"/>
      <c r="Q196" s="434">
        <v>195</v>
      </c>
      <c r="R196" s="334" t="s">
        <v>301</v>
      </c>
      <c r="S196" s="335">
        <v>184552774</v>
      </c>
      <c r="T196" s="337" t="s">
        <v>472</v>
      </c>
      <c r="U196" s="430">
        <v>1</v>
      </c>
      <c r="V196" s="335" t="s">
        <v>394</v>
      </c>
      <c r="W196" s="33"/>
      <c r="X196" s="29"/>
      <c r="Y196" s="29"/>
      <c r="Z196" s="29"/>
      <c r="AA196" s="29"/>
      <c r="AB196" s="29"/>
      <c r="AC196" s="29"/>
      <c r="AD196" s="29"/>
      <c r="AE196" s="29"/>
      <c r="AF196" s="29"/>
      <c r="AG196" s="29"/>
      <c r="AH196" s="29"/>
      <c r="AI196" s="29"/>
      <c r="AJ196" s="29"/>
      <c r="AK196" s="29"/>
      <c r="AL196" s="29"/>
      <c r="AM196" s="29"/>
      <c r="AN196" s="29"/>
      <c r="AO196" s="29"/>
      <c r="AP196" s="29"/>
      <c r="AQ196" s="29"/>
      <c r="AR196" s="29"/>
      <c r="AS196" s="29"/>
      <c r="AT196" s="29"/>
      <c r="AU196" s="29"/>
      <c r="AV196" s="29"/>
      <c r="AW196" s="29"/>
      <c r="AX196" s="29"/>
      <c r="AY196" s="29"/>
    </row>
    <row r="197" spans="6:51" ht="12.75" x14ac:dyDescent="0.2">
      <c r="F197" s="29"/>
      <c r="G197" s="29"/>
      <c r="H197" s="29"/>
      <c r="I197" s="29"/>
      <c r="J197" s="29"/>
      <c r="K197" s="33"/>
      <c r="L197" s="33"/>
      <c r="M197" s="33"/>
      <c r="N197" s="33"/>
      <c r="O197" s="33"/>
      <c r="P197" s="33"/>
      <c r="Q197" s="337">
        <v>196</v>
      </c>
      <c r="R197" s="334" t="s">
        <v>302</v>
      </c>
      <c r="S197" s="335">
        <v>184827583</v>
      </c>
      <c r="T197" s="337" t="s">
        <v>472</v>
      </c>
      <c r="U197" s="430">
        <v>0.99555400000000005</v>
      </c>
      <c r="V197" s="335" t="s">
        <v>386</v>
      </c>
      <c r="W197" s="33"/>
      <c r="X197" s="29"/>
      <c r="Y197" s="29"/>
      <c r="Z197" s="29"/>
      <c r="AA197" s="29"/>
      <c r="AB197" s="29"/>
      <c r="AC197" s="29"/>
      <c r="AD197" s="29"/>
      <c r="AE197" s="29"/>
      <c r="AF197" s="29"/>
      <c r="AG197" s="29"/>
      <c r="AH197" s="29"/>
      <c r="AI197" s="29"/>
      <c r="AJ197" s="29"/>
      <c r="AK197" s="29"/>
      <c r="AL197" s="29"/>
      <c r="AM197" s="29"/>
      <c r="AN197" s="29"/>
      <c r="AO197" s="29"/>
      <c r="AP197" s="29"/>
      <c r="AQ197" s="29"/>
      <c r="AR197" s="29"/>
      <c r="AS197" s="29"/>
      <c r="AT197" s="29"/>
      <c r="AU197" s="29"/>
      <c r="AV197" s="29"/>
      <c r="AW197" s="29"/>
      <c r="AX197" s="29"/>
      <c r="AY197" s="29"/>
    </row>
    <row r="198" spans="6:51" ht="12.75" x14ac:dyDescent="0.2">
      <c r="F198" s="29"/>
      <c r="G198" s="29"/>
      <c r="H198" s="29"/>
      <c r="I198" s="29"/>
      <c r="J198" s="29"/>
      <c r="K198" s="33"/>
      <c r="L198" s="33"/>
      <c r="M198" s="33"/>
      <c r="N198" s="33"/>
      <c r="O198" s="33"/>
      <c r="P198" s="33"/>
      <c r="Q198" s="434">
        <v>197</v>
      </c>
      <c r="R198" s="334" t="s">
        <v>303</v>
      </c>
      <c r="S198" s="335">
        <v>184626819</v>
      </c>
      <c r="T198" s="337" t="s">
        <v>472</v>
      </c>
      <c r="U198" s="430">
        <v>1</v>
      </c>
      <c r="V198" s="335" t="s">
        <v>385</v>
      </c>
      <c r="W198" s="33"/>
      <c r="X198" s="29"/>
      <c r="Y198" s="29"/>
      <c r="Z198" s="29"/>
      <c r="AA198" s="29"/>
      <c r="AB198" s="29"/>
      <c r="AC198" s="29"/>
      <c r="AD198" s="29"/>
      <c r="AE198" s="29"/>
      <c r="AF198" s="29"/>
      <c r="AG198" s="29"/>
      <c r="AH198" s="29"/>
      <c r="AI198" s="29"/>
      <c r="AJ198" s="29"/>
      <c r="AK198" s="29"/>
      <c r="AL198" s="29"/>
      <c r="AM198" s="29"/>
      <c r="AN198" s="29"/>
      <c r="AO198" s="29"/>
      <c r="AP198" s="29"/>
      <c r="AQ198" s="29"/>
      <c r="AR198" s="29"/>
      <c r="AS198" s="29"/>
      <c r="AT198" s="29"/>
      <c r="AU198" s="29"/>
      <c r="AV198" s="29"/>
      <c r="AW198" s="29"/>
      <c r="AX198" s="29"/>
      <c r="AY198" s="29"/>
    </row>
    <row r="199" spans="6:51" ht="12.75" x14ac:dyDescent="0.2">
      <c r="F199" s="29"/>
      <c r="G199" s="29"/>
      <c r="H199" s="29"/>
      <c r="I199" s="29"/>
      <c r="J199" s="29"/>
      <c r="K199" s="33"/>
      <c r="L199" s="33"/>
      <c r="M199" s="33"/>
      <c r="N199" s="33"/>
      <c r="O199" s="33"/>
      <c r="P199" s="33"/>
      <c r="Q199" s="337">
        <v>198</v>
      </c>
      <c r="R199" s="334" t="s">
        <v>304</v>
      </c>
      <c r="S199" s="335">
        <v>184536236</v>
      </c>
      <c r="T199" s="337" t="s">
        <v>472</v>
      </c>
      <c r="U199" s="430">
        <v>1</v>
      </c>
      <c r="V199" s="335" t="s">
        <v>46</v>
      </c>
      <c r="W199" s="33"/>
      <c r="X199" s="29"/>
      <c r="Y199" s="29"/>
      <c r="Z199" s="29"/>
      <c r="AA199" s="29"/>
      <c r="AB199" s="29"/>
      <c r="AC199" s="29"/>
      <c r="AD199" s="29"/>
      <c r="AE199" s="29"/>
      <c r="AF199" s="29"/>
      <c r="AG199" s="29"/>
      <c r="AH199" s="29"/>
      <c r="AI199" s="29"/>
      <c r="AJ199" s="29"/>
      <c r="AK199" s="29"/>
      <c r="AL199" s="29"/>
      <c r="AM199" s="29"/>
      <c r="AN199" s="29"/>
      <c r="AO199" s="29"/>
      <c r="AP199" s="29"/>
      <c r="AQ199" s="29"/>
      <c r="AR199" s="29"/>
      <c r="AS199" s="29"/>
      <c r="AT199" s="29"/>
      <c r="AU199" s="29"/>
      <c r="AV199" s="29"/>
      <c r="AW199" s="29"/>
      <c r="AX199" s="29"/>
      <c r="AY199" s="29"/>
    </row>
    <row r="200" spans="6:51" ht="12.75" x14ac:dyDescent="0.2">
      <c r="F200" s="29"/>
      <c r="G200" s="29"/>
      <c r="H200" s="29"/>
      <c r="I200" s="29"/>
      <c r="J200" s="29"/>
      <c r="K200" s="33"/>
      <c r="L200" s="33"/>
      <c r="M200" s="33"/>
      <c r="N200" s="33"/>
      <c r="O200" s="33"/>
      <c r="P200" s="33"/>
      <c r="Q200" s="434">
        <v>199</v>
      </c>
      <c r="R200" s="334" t="s">
        <v>305</v>
      </c>
      <c r="S200" s="335">
        <v>185304657</v>
      </c>
      <c r="T200" s="337" t="s">
        <v>453</v>
      </c>
      <c r="U200" s="430">
        <v>0.99360000000000004</v>
      </c>
      <c r="V200" s="335" t="s">
        <v>385</v>
      </c>
      <c r="W200" s="33"/>
      <c r="X200" s="29"/>
      <c r="Y200" s="29"/>
      <c r="Z200" s="29"/>
      <c r="AA200" s="29"/>
      <c r="AB200" s="29"/>
      <c r="AC200" s="29"/>
      <c r="AD200" s="29"/>
      <c r="AE200" s="29"/>
      <c r="AF200" s="29"/>
      <c r="AG200" s="29"/>
      <c r="AH200" s="29"/>
      <c r="AI200" s="29"/>
      <c r="AJ200" s="29"/>
      <c r="AK200" s="29"/>
      <c r="AL200" s="29"/>
      <c r="AM200" s="29"/>
      <c r="AN200" s="29"/>
      <c r="AO200" s="29"/>
      <c r="AP200" s="29"/>
      <c r="AQ200" s="29"/>
      <c r="AR200" s="29"/>
      <c r="AS200" s="29"/>
      <c r="AT200" s="29"/>
      <c r="AU200" s="29"/>
      <c r="AV200" s="29"/>
      <c r="AW200" s="29"/>
      <c r="AX200" s="29"/>
      <c r="AY200" s="29"/>
    </row>
    <row r="201" spans="6:51" ht="12.75" x14ac:dyDescent="0.2">
      <c r="F201" s="29"/>
      <c r="G201" s="29"/>
      <c r="H201" s="29"/>
      <c r="I201" s="29"/>
      <c r="J201" s="29"/>
      <c r="K201" s="33"/>
      <c r="L201" s="33"/>
      <c r="M201" s="33"/>
      <c r="N201" s="33"/>
      <c r="O201" s="33"/>
      <c r="P201" s="33"/>
      <c r="Q201" s="337">
        <v>200</v>
      </c>
      <c r="R201" s="334" t="s">
        <v>306</v>
      </c>
      <c r="S201" s="335">
        <v>185492166</v>
      </c>
      <c r="T201" s="337" t="s">
        <v>453</v>
      </c>
      <c r="U201" s="430">
        <v>0.99850000000000005</v>
      </c>
      <c r="V201" s="335" t="s">
        <v>386</v>
      </c>
      <c r="W201" s="33"/>
      <c r="X201" s="29"/>
      <c r="Y201" s="29"/>
      <c r="Z201" s="29"/>
      <c r="AA201" s="29"/>
      <c r="AB201" s="29"/>
      <c r="AC201" s="29"/>
      <c r="AD201" s="29"/>
      <c r="AE201" s="29"/>
      <c r="AF201" s="29"/>
      <c r="AG201" s="29"/>
      <c r="AH201" s="29"/>
      <c r="AI201" s="29"/>
      <c r="AJ201" s="29"/>
      <c r="AK201" s="29"/>
      <c r="AL201" s="29"/>
      <c r="AM201" s="29"/>
      <c r="AN201" s="29"/>
      <c r="AO201" s="29"/>
      <c r="AP201" s="29"/>
      <c r="AQ201" s="29"/>
      <c r="AR201" s="29"/>
      <c r="AS201" s="29"/>
      <c r="AT201" s="29"/>
      <c r="AU201" s="29"/>
      <c r="AV201" s="29"/>
      <c r="AW201" s="29"/>
      <c r="AX201" s="29"/>
      <c r="AY201" s="29"/>
    </row>
    <row r="202" spans="6:51" ht="12.75" x14ac:dyDescent="0.2">
      <c r="F202" s="29"/>
      <c r="G202" s="29"/>
      <c r="H202" s="29"/>
      <c r="I202" s="29"/>
      <c r="J202" s="29"/>
      <c r="K202" s="33"/>
      <c r="L202" s="33"/>
      <c r="M202" s="33"/>
      <c r="N202" s="33"/>
      <c r="O202" s="33"/>
      <c r="P202" s="33"/>
      <c r="Q202" s="434">
        <v>201</v>
      </c>
      <c r="R202" s="334" t="s">
        <v>307</v>
      </c>
      <c r="S202" s="335">
        <v>185105324</v>
      </c>
      <c r="T202" s="337" t="s">
        <v>453</v>
      </c>
      <c r="U202" s="430">
        <v>1</v>
      </c>
      <c r="V202" s="336" t="s">
        <v>528</v>
      </c>
      <c r="W202" s="33"/>
      <c r="X202" s="29"/>
      <c r="Y202" s="29"/>
      <c r="Z202" s="29"/>
      <c r="AA202" s="29"/>
      <c r="AB202" s="29"/>
      <c r="AC202" s="29"/>
      <c r="AD202" s="29"/>
      <c r="AE202" s="29"/>
      <c r="AF202" s="29"/>
      <c r="AG202" s="29"/>
      <c r="AH202" s="29"/>
      <c r="AI202" s="29"/>
      <c r="AJ202" s="29"/>
      <c r="AK202" s="29"/>
      <c r="AL202" s="29"/>
      <c r="AM202" s="29"/>
      <c r="AN202" s="29"/>
      <c r="AO202" s="29"/>
      <c r="AP202" s="29"/>
      <c r="AQ202" s="29"/>
      <c r="AR202" s="29"/>
      <c r="AS202" s="29"/>
      <c r="AT202" s="29"/>
      <c r="AU202" s="29"/>
      <c r="AV202" s="29"/>
      <c r="AW202" s="29"/>
      <c r="AX202" s="29"/>
      <c r="AY202" s="29"/>
    </row>
    <row r="203" spans="6:51" ht="12.75" x14ac:dyDescent="0.2">
      <c r="F203" s="29"/>
      <c r="G203" s="29"/>
      <c r="H203" s="29"/>
      <c r="I203" s="29"/>
      <c r="J203" s="29"/>
      <c r="K203" s="33"/>
      <c r="L203" s="33"/>
      <c r="M203" s="33"/>
      <c r="N203" s="33"/>
      <c r="O203" s="33"/>
      <c r="P203" s="33"/>
      <c r="Q203" s="337">
        <v>202</v>
      </c>
      <c r="R203" s="334" t="s">
        <v>308</v>
      </c>
      <c r="S203" s="335">
        <v>185179431</v>
      </c>
      <c r="T203" s="337" t="s">
        <v>453</v>
      </c>
      <c r="U203" s="430">
        <v>1</v>
      </c>
      <c r="V203" s="335" t="s">
        <v>519</v>
      </c>
      <c r="W203" s="33"/>
      <c r="X203" s="29"/>
      <c r="Y203" s="29"/>
      <c r="Z203" s="29"/>
      <c r="AA203" s="29"/>
      <c r="AB203" s="29"/>
      <c r="AC203" s="29"/>
      <c r="AD203" s="29"/>
      <c r="AE203" s="29"/>
      <c r="AF203" s="29"/>
      <c r="AG203" s="29"/>
      <c r="AH203" s="29"/>
      <c r="AI203" s="29"/>
      <c r="AJ203" s="29"/>
      <c r="AK203" s="29"/>
      <c r="AL203" s="29"/>
      <c r="AM203" s="29"/>
      <c r="AN203" s="29"/>
      <c r="AO203" s="29"/>
      <c r="AP203" s="29"/>
      <c r="AQ203" s="29"/>
      <c r="AR203" s="29"/>
      <c r="AS203" s="29"/>
      <c r="AT203" s="29"/>
      <c r="AU203" s="29"/>
      <c r="AV203" s="29"/>
      <c r="AW203" s="29"/>
      <c r="AX203" s="29"/>
      <c r="AY203" s="29"/>
    </row>
    <row r="204" spans="6:51" ht="12.75" x14ac:dyDescent="0.2">
      <c r="F204" s="29"/>
      <c r="G204" s="29"/>
      <c r="H204" s="29"/>
      <c r="I204" s="29"/>
      <c r="J204" s="29"/>
      <c r="K204" s="33"/>
      <c r="L204" s="33"/>
      <c r="M204" s="33"/>
      <c r="N204" s="33"/>
      <c r="O204" s="33"/>
      <c r="P204" s="33"/>
      <c r="Q204" s="434">
        <v>203</v>
      </c>
      <c r="R204" s="334" t="s">
        <v>309</v>
      </c>
      <c r="S204" s="335">
        <v>185108391</v>
      </c>
      <c r="T204" s="337" t="s">
        <v>453</v>
      </c>
      <c r="U204" s="430">
        <v>1</v>
      </c>
      <c r="V204" s="345" t="s">
        <v>394</v>
      </c>
      <c r="W204" s="33"/>
      <c r="X204" s="29"/>
      <c r="Y204" s="29"/>
      <c r="Z204" s="29"/>
      <c r="AA204" s="29"/>
      <c r="AB204" s="29"/>
      <c r="AC204" s="29"/>
      <c r="AD204" s="29"/>
      <c r="AE204" s="29"/>
      <c r="AF204" s="29"/>
      <c r="AG204" s="29"/>
      <c r="AH204" s="29"/>
      <c r="AI204" s="29"/>
      <c r="AJ204" s="29"/>
      <c r="AK204" s="29"/>
      <c r="AL204" s="29"/>
      <c r="AM204" s="29"/>
      <c r="AN204" s="29"/>
      <c r="AO204" s="29"/>
      <c r="AP204" s="29"/>
      <c r="AQ204" s="29"/>
      <c r="AR204" s="29"/>
      <c r="AS204" s="29"/>
      <c r="AT204" s="29"/>
      <c r="AU204" s="29"/>
      <c r="AV204" s="29"/>
      <c r="AW204" s="29"/>
      <c r="AX204" s="29"/>
      <c r="AY204" s="29"/>
    </row>
    <row r="205" spans="6:51" ht="12.75" x14ac:dyDescent="0.2">
      <c r="F205" s="29"/>
      <c r="G205" s="29"/>
      <c r="H205" s="29"/>
      <c r="I205" s="29"/>
      <c r="J205" s="29"/>
      <c r="K205" s="33"/>
      <c r="L205" s="33"/>
      <c r="M205" s="33"/>
      <c r="N205" s="33"/>
      <c r="O205" s="33"/>
      <c r="P205" s="33"/>
      <c r="Q205" s="337">
        <v>204</v>
      </c>
      <c r="R205" s="334" t="s">
        <v>392</v>
      </c>
      <c r="S205" s="335">
        <v>124135580</v>
      </c>
      <c r="T205" s="337" t="s">
        <v>425</v>
      </c>
      <c r="U205" s="432">
        <v>0.99770000000000003</v>
      </c>
      <c r="V205" s="345" t="s">
        <v>386</v>
      </c>
      <c r="W205" s="33"/>
      <c r="X205" s="29"/>
      <c r="Y205" s="29"/>
      <c r="Z205" s="29"/>
      <c r="AA205" s="29"/>
      <c r="AB205" s="29"/>
      <c r="AC205" s="29"/>
      <c r="AD205" s="29"/>
      <c r="AE205" s="29"/>
      <c r="AF205" s="29"/>
      <c r="AG205" s="29"/>
      <c r="AH205" s="29"/>
      <c r="AI205" s="29"/>
      <c r="AJ205" s="29"/>
      <c r="AK205" s="29"/>
      <c r="AL205" s="29"/>
      <c r="AM205" s="29"/>
      <c r="AN205" s="29"/>
      <c r="AO205" s="29"/>
      <c r="AP205" s="29"/>
      <c r="AQ205" s="29"/>
      <c r="AR205" s="29"/>
      <c r="AS205" s="29"/>
      <c r="AT205" s="29"/>
      <c r="AU205" s="29"/>
      <c r="AV205" s="29"/>
      <c r="AW205" s="29"/>
      <c r="AX205" s="29"/>
      <c r="AY205" s="29"/>
    </row>
    <row r="206" spans="6:51" ht="12.75" x14ac:dyDescent="0.2">
      <c r="F206" s="29"/>
      <c r="G206" s="29"/>
      <c r="H206" s="29"/>
      <c r="I206" s="29"/>
      <c r="J206" s="29"/>
      <c r="K206" s="33"/>
      <c r="L206" s="33"/>
      <c r="M206" s="33"/>
      <c r="N206" s="33"/>
      <c r="O206" s="33"/>
      <c r="P206" s="33"/>
      <c r="Q206" s="435">
        <v>205</v>
      </c>
      <c r="R206" s="435" t="s">
        <v>310</v>
      </c>
      <c r="S206" s="339">
        <v>120545849</v>
      </c>
      <c r="T206" s="337" t="s">
        <v>425</v>
      </c>
      <c r="U206" s="433">
        <v>0.87039999999999995</v>
      </c>
      <c r="V206" s="436" t="s">
        <v>385</v>
      </c>
      <c r="W206" s="33"/>
      <c r="X206" s="29"/>
      <c r="Y206" s="29"/>
      <c r="Z206" s="29"/>
      <c r="AA206" s="29"/>
      <c r="AB206" s="29"/>
      <c r="AC206" s="29"/>
      <c r="AD206" s="29"/>
      <c r="AE206" s="29"/>
      <c r="AF206" s="29"/>
      <c r="AG206" s="29"/>
      <c r="AH206" s="29"/>
      <c r="AI206" s="29"/>
      <c r="AJ206" s="29"/>
      <c r="AK206" s="29"/>
      <c r="AL206" s="29"/>
      <c r="AM206" s="29"/>
      <c r="AN206" s="29"/>
      <c r="AO206" s="29"/>
      <c r="AP206" s="29"/>
      <c r="AQ206" s="29"/>
      <c r="AR206" s="29"/>
      <c r="AS206" s="29"/>
      <c r="AT206" s="29"/>
      <c r="AU206" s="29"/>
      <c r="AV206" s="29"/>
      <c r="AW206" s="29"/>
      <c r="AX206" s="29"/>
      <c r="AY206" s="29"/>
    </row>
    <row r="207" spans="6:51" ht="12.75" x14ac:dyDescent="0.2">
      <c r="F207" s="29"/>
      <c r="G207" s="29"/>
      <c r="H207" s="29"/>
      <c r="I207" s="29"/>
      <c r="J207" s="29"/>
      <c r="K207" s="33"/>
      <c r="L207" s="33"/>
      <c r="M207" s="33"/>
      <c r="N207" s="33"/>
      <c r="O207" s="33"/>
      <c r="P207" s="33"/>
      <c r="Q207" s="337">
        <v>206</v>
      </c>
      <c r="R207" s="334" t="s">
        <v>311</v>
      </c>
      <c r="S207" s="335">
        <v>302683277</v>
      </c>
      <c r="T207" s="337" t="s">
        <v>425</v>
      </c>
      <c r="U207" s="432">
        <v>1</v>
      </c>
      <c r="V207" s="335" t="s">
        <v>46</v>
      </c>
      <c r="W207" s="33"/>
      <c r="X207" s="29"/>
      <c r="Y207" s="29"/>
      <c r="Z207" s="29"/>
      <c r="AA207" s="29"/>
      <c r="AB207" s="29"/>
      <c r="AC207" s="29"/>
      <c r="AD207" s="29"/>
      <c r="AE207" s="29"/>
      <c r="AF207" s="29"/>
      <c r="AG207" s="29"/>
      <c r="AH207" s="29"/>
      <c r="AI207" s="29"/>
      <c r="AJ207" s="29"/>
      <c r="AK207" s="29"/>
      <c r="AL207" s="29"/>
      <c r="AM207" s="29"/>
      <c r="AN207" s="29"/>
      <c r="AO207" s="29"/>
      <c r="AP207" s="29"/>
      <c r="AQ207" s="29"/>
      <c r="AR207" s="29"/>
      <c r="AS207" s="29"/>
      <c r="AT207" s="29"/>
      <c r="AU207" s="29"/>
      <c r="AV207" s="29"/>
      <c r="AW207" s="29"/>
      <c r="AX207" s="29"/>
      <c r="AY207" s="29"/>
    </row>
    <row r="208" spans="6:51" ht="12.75" x14ac:dyDescent="0.2">
      <c r="F208" s="29"/>
      <c r="G208" s="29"/>
      <c r="H208" s="29"/>
      <c r="I208" s="29"/>
      <c r="J208" s="29"/>
      <c r="K208" s="33"/>
      <c r="L208" s="33"/>
      <c r="M208" s="33"/>
      <c r="N208" s="33"/>
      <c r="O208" s="33"/>
      <c r="P208" s="33"/>
      <c r="Q208" s="337">
        <v>207</v>
      </c>
      <c r="R208" s="334" t="s">
        <v>312</v>
      </c>
      <c r="S208" s="335">
        <v>120153047</v>
      </c>
      <c r="T208" s="337" t="s">
        <v>425</v>
      </c>
      <c r="U208" s="432">
        <v>1</v>
      </c>
      <c r="V208" s="336" t="s">
        <v>528</v>
      </c>
      <c r="W208" s="33"/>
      <c r="X208" s="29"/>
      <c r="Y208" s="29"/>
      <c r="Z208" s="29"/>
      <c r="AA208" s="29"/>
      <c r="AB208" s="29"/>
      <c r="AC208" s="29"/>
      <c r="AD208" s="29"/>
      <c r="AE208" s="29"/>
      <c r="AF208" s="29"/>
      <c r="AG208" s="29"/>
      <c r="AH208" s="29"/>
      <c r="AI208" s="29"/>
      <c r="AJ208" s="29"/>
      <c r="AK208" s="29"/>
      <c r="AL208" s="29"/>
      <c r="AM208" s="29"/>
      <c r="AN208" s="29"/>
      <c r="AO208" s="29"/>
      <c r="AP208" s="29"/>
      <c r="AQ208" s="29"/>
      <c r="AR208" s="29"/>
      <c r="AS208" s="29"/>
      <c r="AT208" s="29"/>
      <c r="AU208" s="29"/>
      <c r="AV208" s="29"/>
      <c r="AW208" s="29"/>
      <c r="AX208" s="29"/>
      <c r="AY208" s="29"/>
    </row>
    <row r="209" spans="6:51" ht="12.75" x14ac:dyDescent="0.2">
      <c r="F209" s="29"/>
      <c r="G209" s="29"/>
      <c r="H209" s="29"/>
      <c r="I209" s="29"/>
      <c r="J209" s="29"/>
      <c r="K209" s="33"/>
      <c r="L209" s="33"/>
      <c r="M209" s="33"/>
      <c r="N209" s="33"/>
      <c r="O209" s="33"/>
      <c r="P209" s="33"/>
      <c r="Q209" s="337">
        <v>208</v>
      </c>
      <c r="R209" s="334" t="s">
        <v>313</v>
      </c>
      <c r="S209" s="335">
        <v>120750163</v>
      </c>
      <c r="T209" s="337" t="s">
        <v>425</v>
      </c>
      <c r="U209" s="432">
        <v>1</v>
      </c>
      <c r="V209" s="335" t="s">
        <v>394</v>
      </c>
      <c r="W209" s="33"/>
      <c r="X209" s="29"/>
      <c r="Y209" s="29"/>
      <c r="Z209" s="29"/>
      <c r="AA209" s="29"/>
      <c r="AB209" s="29"/>
      <c r="AC209" s="29"/>
      <c r="AD209" s="29"/>
      <c r="AE209" s="29"/>
      <c r="AF209" s="29"/>
      <c r="AG209" s="29"/>
      <c r="AH209" s="29"/>
      <c r="AI209" s="29"/>
      <c r="AJ209" s="29"/>
      <c r="AK209" s="29"/>
      <c r="AL209" s="29"/>
      <c r="AM209" s="29"/>
      <c r="AN209" s="29"/>
      <c r="AO209" s="29"/>
      <c r="AP209" s="29"/>
      <c r="AQ209" s="29"/>
      <c r="AR209" s="29"/>
      <c r="AS209" s="29"/>
      <c r="AT209" s="29"/>
      <c r="AU209" s="29"/>
      <c r="AV209" s="29"/>
      <c r="AW209" s="29"/>
      <c r="AX209" s="29"/>
      <c r="AY209" s="29"/>
    </row>
    <row r="210" spans="6:51" ht="12.75" x14ac:dyDescent="0.2">
      <c r="F210" s="29"/>
      <c r="G210" s="29"/>
      <c r="H210" s="29"/>
      <c r="I210" s="29"/>
      <c r="J210" s="29"/>
      <c r="K210" s="33"/>
      <c r="L210" s="33"/>
      <c r="M210" s="33"/>
      <c r="N210" s="33"/>
      <c r="O210" s="33"/>
      <c r="P210" s="33"/>
      <c r="Q210" s="337">
        <v>209</v>
      </c>
      <c r="R210" s="334" t="s">
        <v>314</v>
      </c>
      <c r="S210" s="335">
        <v>124644360</v>
      </c>
      <c r="T210" s="337" t="s">
        <v>425</v>
      </c>
      <c r="U210" s="433" t="s">
        <v>51</v>
      </c>
      <c r="V210" s="335" t="s">
        <v>46</v>
      </c>
      <c r="W210" s="33"/>
      <c r="X210" s="29"/>
      <c r="Y210" s="29"/>
      <c r="Z210" s="29"/>
      <c r="AA210" s="29"/>
      <c r="AB210" s="29"/>
      <c r="AC210" s="29"/>
      <c r="AD210" s="29"/>
      <c r="AE210" s="29"/>
      <c r="AF210" s="29"/>
      <c r="AG210" s="29"/>
      <c r="AH210" s="29"/>
      <c r="AI210" s="29"/>
      <c r="AJ210" s="29"/>
      <c r="AK210" s="29"/>
      <c r="AL210" s="29"/>
      <c r="AM210" s="29"/>
      <c r="AN210" s="29"/>
      <c r="AO210" s="29"/>
      <c r="AP210" s="29"/>
      <c r="AQ210" s="29"/>
      <c r="AR210" s="29"/>
      <c r="AS210" s="29"/>
      <c r="AT210" s="29"/>
      <c r="AU210" s="29"/>
      <c r="AV210" s="29"/>
      <c r="AW210" s="29"/>
      <c r="AX210" s="29"/>
      <c r="AY210" s="29"/>
    </row>
    <row r="211" spans="6:51" ht="12.75" x14ac:dyDescent="0.2">
      <c r="F211" s="29"/>
      <c r="G211" s="29"/>
      <c r="H211" s="29"/>
      <c r="I211" s="29"/>
      <c r="J211" s="29"/>
      <c r="K211" s="33"/>
      <c r="L211" s="33"/>
      <c r="M211" s="33"/>
      <c r="N211" s="33"/>
      <c r="O211" s="33"/>
      <c r="P211" s="33"/>
      <c r="Q211" s="337">
        <v>210</v>
      </c>
      <c r="R211" s="334" t="s">
        <v>315</v>
      </c>
      <c r="S211" s="335">
        <v>124568293</v>
      </c>
      <c r="T211" s="337" t="s">
        <v>425</v>
      </c>
      <c r="U211" s="433" t="s">
        <v>51</v>
      </c>
      <c r="V211" s="335" t="s">
        <v>519</v>
      </c>
      <c r="W211" s="33"/>
      <c r="X211" s="29"/>
      <c r="Y211" s="29"/>
      <c r="Z211" s="29"/>
      <c r="AA211" s="29"/>
      <c r="AB211" s="29"/>
      <c r="AC211" s="29"/>
      <c r="AD211" s="29"/>
      <c r="AE211" s="29"/>
      <c r="AF211" s="29"/>
      <c r="AG211" s="29"/>
      <c r="AH211" s="29"/>
      <c r="AI211" s="29"/>
      <c r="AJ211" s="29"/>
      <c r="AK211" s="29"/>
      <c r="AL211" s="29"/>
      <c r="AM211" s="29"/>
      <c r="AN211" s="29"/>
      <c r="AO211" s="29"/>
      <c r="AP211" s="29"/>
      <c r="AQ211" s="29"/>
      <c r="AR211" s="29"/>
      <c r="AS211" s="29"/>
      <c r="AT211" s="29"/>
      <c r="AU211" s="29"/>
      <c r="AV211" s="29"/>
      <c r="AW211" s="29"/>
      <c r="AX211" s="29"/>
      <c r="AY211" s="29"/>
    </row>
    <row r="212" spans="6:51" ht="12.75" x14ac:dyDescent="0.2">
      <c r="Q212" s="496">
        <v>211</v>
      </c>
      <c r="R212" s="497" t="s">
        <v>316</v>
      </c>
      <c r="S212" s="498">
        <v>120125820</v>
      </c>
      <c r="T212" s="496" t="s">
        <v>425</v>
      </c>
      <c r="U212" s="499">
        <v>1</v>
      </c>
      <c r="V212" s="500" t="s">
        <v>528</v>
      </c>
      <c r="AY212" s="29"/>
    </row>
    <row r="213" spans="6:51" ht="12.75" x14ac:dyDescent="0.2">
      <c r="Q213" s="501">
        <v>212</v>
      </c>
      <c r="R213" s="501" t="s">
        <v>317</v>
      </c>
      <c r="S213" s="502">
        <v>181705485</v>
      </c>
      <c r="T213" s="496" t="s">
        <v>425</v>
      </c>
      <c r="U213" s="499">
        <v>0.75021499999999997</v>
      </c>
      <c r="V213" s="502" t="s">
        <v>387</v>
      </c>
      <c r="AY213" s="29"/>
    </row>
    <row r="214" spans="6:51" ht="12.75" x14ac:dyDescent="0.2">
      <c r="Q214" s="496">
        <v>213</v>
      </c>
      <c r="R214" s="497" t="s">
        <v>489</v>
      </c>
      <c r="S214" s="498">
        <v>123615345</v>
      </c>
      <c r="T214" s="496" t="s">
        <v>425</v>
      </c>
      <c r="U214" s="503">
        <v>1</v>
      </c>
      <c r="V214" s="498" t="s">
        <v>394</v>
      </c>
      <c r="AY214" s="29"/>
    </row>
    <row r="215" spans="6:51" ht="12.75" x14ac:dyDescent="0.2">
      <c r="Q215" s="496">
        <v>214</v>
      </c>
      <c r="R215" s="497" t="s">
        <v>318</v>
      </c>
      <c r="S215" s="498">
        <v>304195262</v>
      </c>
      <c r="T215" s="496" t="s">
        <v>425</v>
      </c>
      <c r="U215" s="503" t="s">
        <v>51</v>
      </c>
      <c r="V215" s="500" t="s">
        <v>528</v>
      </c>
      <c r="AY215" s="29"/>
    </row>
    <row r="216" spans="6:51" ht="12.75" x14ac:dyDescent="0.2">
      <c r="Q216" s="496">
        <v>215</v>
      </c>
      <c r="R216" s="497" t="s">
        <v>319</v>
      </c>
      <c r="S216" s="498">
        <v>186442084</v>
      </c>
      <c r="T216" s="496" t="s">
        <v>438</v>
      </c>
      <c r="U216" s="504">
        <v>1</v>
      </c>
      <c r="V216" s="502" t="s">
        <v>518</v>
      </c>
    </row>
    <row r="217" spans="6:51" ht="12.75" x14ac:dyDescent="0.2">
      <c r="Q217" s="496">
        <v>216</v>
      </c>
      <c r="R217" s="497" t="s">
        <v>320</v>
      </c>
      <c r="S217" s="498">
        <v>186063262</v>
      </c>
      <c r="T217" s="496" t="s">
        <v>438</v>
      </c>
      <c r="U217" s="504">
        <v>1</v>
      </c>
      <c r="V217" s="502" t="s">
        <v>518</v>
      </c>
    </row>
    <row r="218" spans="6:51" ht="12.75" x14ac:dyDescent="0.2">
      <c r="Q218" s="496">
        <v>217</v>
      </c>
      <c r="R218" s="497" t="s">
        <v>321</v>
      </c>
      <c r="S218" s="498">
        <v>302409486</v>
      </c>
      <c r="T218" s="496" t="s">
        <v>438</v>
      </c>
      <c r="U218" s="505" t="s">
        <v>51</v>
      </c>
      <c r="V218" s="502" t="s">
        <v>46</v>
      </c>
    </row>
    <row r="219" spans="6:51" ht="12.75" x14ac:dyDescent="0.2">
      <c r="Q219" s="496">
        <v>218</v>
      </c>
      <c r="R219" s="497" t="s">
        <v>322</v>
      </c>
      <c r="S219" s="498">
        <v>155498117</v>
      </c>
      <c r="T219" s="496" t="s">
        <v>473</v>
      </c>
      <c r="U219" s="504">
        <v>1</v>
      </c>
      <c r="V219" s="502" t="s">
        <v>519</v>
      </c>
    </row>
    <row r="220" spans="6:51" ht="12.75" x14ac:dyDescent="0.2">
      <c r="Q220" s="496">
        <v>219</v>
      </c>
      <c r="R220" s="497" t="s">
        <v>323</v>
      </c>
      <c r="S220" s="498">
        <v>110087517</v>
      </c>
      <c r="T220" s="496" t="s">
        <v>473</v>
      </c>
      <c r="U220" s="504">
        <v>1</v>
      </c>
      <c r="V220" s="502" t="s">
        <v>386</v>
      </c>
    </row>
    <row r="221" spans="6:51" ht="12.75" x14ac:dyDescent="0.2">
      <c r="Q221" s="496">
        <v>220</v>
      </c>
      <c r="R221" s="497" t="s">
        <v>324</v>
      </c>
      <c r="S221" s="498">
        <v>187801768</v>
      </c>
      <c r="T221" s="496" t="s">
        <v>474</v>
      </c>
      <c r="U221" s="504">
        <v>1</v>
      </c>
      <c r="V221" s="502" t="s">
        <v>519</v>
      </c>
    </row>
    <row r="222" spans="6:51" ht="12.75" x14ac:dyDescent="0.2">
      <c r="R222" s="497"/>
      <c r="S222" s="498"/>
      <c r="T222" s="506"/>
      <c r="U222" s="498"/>
      <c r="V222" s="496"/>
    </row>
    <row r="223" spans="6:51" ht="12.75" x14ac:dyDescent="0.2">
      <c r="R223" s="497"/>
      <c r="S223" s="498"/>
      <c r="T223" s="506"/>
      <c r="U223" s="498"/>
      <c r="V223" s="496"/>
    </row>
    <row r="224" spans="6:51" ht="12.75" x14ac:dyDescent="0.2">
      <c r="R224" s="497"/>
      <c r="S224" s="498"/>
      <c r="T224" s="506"/>
      <c r="U224" s="498"/>
      <c r="V224" s="496"/>
    </row>
    <row r="225" spans="18:22" ht="12.75" x14ac:dyDescent="0.2">
      <c r="R225" s="497"/>
      <c r="S225" s="498"/>
      <c r="T225" s="506"/>
      <c r="U225" s="498"/>
      <c r="V225" s="496"/>
    </row>
    <row r="226" spans="18:22" ht="12.75" x14ac:dyDescent="0.2">
      <c r="R226" s="497"/>
      <c r="S226" s="498"/>
      <c r="T226" s="506"/>
      <c r="U226" s="498"/>
      <c r="V226" s="496"/>
    </row>
    <row r="227" spans="18:22" ht="12.75" x14ac:dyDescent="0.2">
      <c r="R227" s="497"/>
      <c r="S227" s="498"/>
      <c r="T227" s="506"/>
      <c r="U227" s="498"/>
      <c r="V227" s="496"/>
    </row>
    <row r="228" spans="18:22" ht="12.75" x14ac:dyDescent="0.2">
      <c r="R228" s="497"/>
      <c r="S228" s="498"/>
      <c r="T228" s="506"/>
      <c r="U228" s="498"/>
      <c r="V228" s="496"/>
    </row>
    <row r="229" spans="18:22" ht="12.75" x14ac:dyDescent="0.2">
      <c r="R229" s="497"/>
      <c r="S229" s="498"/>
      <c r="T229" s="506"/>
      <c r="U229" s="498"/>
      <c r="V229" s="496"/>
    </row>
    <row r="230" spans="18:22" ht="12.75" x14ac:dyDescent="0.2">
      <c r="R230" s="497"/>
      <c r="S230" s="498"/>
      <c r="T230" s="506"/>
      <c r="U230" s="498"/>
      <c r="V230" s="496"/>
    </row>
    <row r="231" spans="18:22" ht="15" x14ac:dyDescent="0.25">
      <c r="R231" s="507"/>
      <c r="S231" s="507"/>
      <c r="T231" s="507"/>
      <c r="U231" s="507"/>
    </row>
    <row r="232" spans="18:22" ht="15" x14ac:dyDescent="0.25">
      <c r="R232" s="507"/>
      <c r="S232" s="507"/>
      <c r="T232" s="507"/>
      <c r="U232" s="507"/>
    </row>
    <row r="234" spans="18:22" ht="15" x14ac:dyDescent="0.25">
      <c r="R234" s="507"/>
      <c r="S234" s="508"/>
      <c r="T234" s="507"/>
      <c r="U234" s="507"/>
    </row>
    <row r="235" spans="18:22" ht="15" x14ac:dyDescent="0.25">
      <c r="R235" s="507"/>
      <c r="S235" s="508"/>
      <c r="T235" s="507"/>
      <c r="U235" s="507"/>
    </row>
  </sheetData>
  <sheetProtection sheet="1" selectLockedCells="1"/>
  <autoFilter ref="R1:V1" xr:uid="{00000000-0009-0000-0000-000000000000}">
    <sortState xmlns:xlrd2="http://schemas.microsoft.com/office/spreadsheetml/2017/richdata2" ref="R2:V236">
      <sortCondition ref="V1"/>
    </sortState>
  </autoFilter>
  <sortState xmlns:xlrd2="http://schemas.microsoft.com/office/spreadsheetml/2017/richdata2" ref="K1:L119">
    <sortCondition ref="K1"/>
  </sortState>
  <dataConsolidate/>
  <mergeCells count="30">
    <mergeCell ref="C29:E29"/>
    <mergeCell ref="C30:E30"/>
    <mergeCell ref="C26:E26"/>
    <mergeCell ref="D2:E4"/>
    <mergeCell ref="C10:E10"/>
    <mergeCell ref="C12:E12"/>
    <mergeCell ref="C14:E14"/>
    <mergeCell ref="B6:E6"/>
    <mergeCell ref="C8:E8"/>
    <mergeCell ref="C9:E9"/>
    <mergeCell ref="C11:E11"/>
    <mergeCell ref="C27:E27"/>
    <mergeCell ref="C15:D15"/>
    <mergeCell ref="C17:D17"/>
    <mergeCell ref="C16:D16"/>
    <mergeCell ref="C24:E24"/>
    <mergeCell ref="C128:E128"/>
    <mergeCell ref="C129:E129"/>
    <mergeCell ref="C121:E121"/>
    <mergeCell ref="C31:E31"/>
    <mergeCell ref="C32:E32"/>
    <mergeCell ref="C126:E126"/>
    <mergeCell ref="C127:E127"/>
    <mergeCell ref="C50:E50"/>
    <mergeCell ref="C108:E108"/>
    <mergeCell ref="C18:D18"/>
    <mergeCell ref="C19:D19"/>
    <mergeCell ref="C20:D20"/>
    <mergeCell ref="C21:D21"/>
    <mergeCell ref="C23:E23"/>
  </mergeCells>
  <phoneticPr fontId="37" type="noConversion"/>
  <conditionalFormatting sqref="C104 E104">
    <cfRule type="cellIs" dxfId="46" priority="5" stopIfTrue="1" operator="notEqual">
      <formula>"Balansas"</formula>
    </cfRule>
  </conditionalFormatting>
  <dataValidations xWindow="806" yWindow="488" count="22">
    <dataValidation allowBlank="1" showErrorMessage="1" sqref="B31:B32" xr:uid="{00000000-0002-0000-0000-000000000000}"/>
    <dataValidation type="whole" allowBlank="1" showErrorMessage="1" prompt="Nurodykite identifikacinį numerį (juridinio asmens kodą)" sqref="C10:E10" xr:uid="{00000000-0002-0000-0000-000001000000}">
      <formula1>0</formula1>
      <formula2>9999999999999990000</formula2>
    </dataValidation>
    <dataValidation type="list" allowBlank="1" showInputMessage="1" showErrorMessage="1" prompt="Prašome pasirinkti atsakymą" sqref="C26:E26" xr:uid="{00000000-0002-0000-0000-000002000000}">
      <formula1>"Taip, Ne"</formula1>
    </dataValidation>
    <dataValidation allowBlank="1" showInputMessage="1" showErrorMessage="1" prompt="Jei balansas susibalansuoja, matysite žodį „Balansas“; jei nesibalansuoja - matysite disbalanso dydį (skirtumą)" sqref="B104:E104" xr:uid="{00000000-0002-0000-0000-000003000000}"/>
    <dataValidation allowBlank="1" showInputMessage="1" showErrorMessage="1" prompt="Pildoma, jei įmonės balanse šie įsipareigojimai pateikiami atskirai nuo ilgalaikių ir trumpalaikių įsipareigojimų." sqref="B100:E100" xr:uid="{00000000-0002-0000-0000-000004000000}"/>
    <dataValidation allowBlank="1" showInputMessage="1" showErrorMessage="1" prompt="Pildoma tik akcinių bendrovių / uždarųjų akcinių bendrovių." sqref="B75:E75" xr:uid="{00000000-0002-0000-0000-000005000000}"/>
    <dataValidation allowBlank="1" showInputMessage="1" showErrorMessage="1" prompt="Pildoma savivaldybės įmonių, turinčių atitinkamo turto." sqref="B76:E76" xr:uid="{00000000-0002-0000-0000-000006000000}"/>
    <dataValidation allowBlank="1" showInputMessage="1" showErrorMessage="1" prompt="Pildoma, jei įmonės balanse šis turtas pateikiamas atskirai nuo ilgalaikio ir trumpalaikio turto." sqref="B70:E70" xr:uid="{00000000-0002-0000-0000-000007000000}"/>
    <dataValidation allowBlank="1" showInputMessage="1" showErrorMessage="1" prompt="Į šią sumą turi būti įtraukta ilgalaikės skolos kredito įstaigoms, skoliniai įsipareigojimai ir nuomos įsipareigojimai." sqref="B91:E91" xr:uid="{00000000-0002-0000-0000-000008000000}"/>
    <dataValidation allowBlank="1" showInputMessage="1" showErrorMessage="1" prompt="Į šią sumą turi būti įtraukta skolų kredito įstaigoms, skolinių įsipareigojimų ir nuomos įsipareigojimų einamųjų metų dalis." sqref="B94:E94" xr:uid="{00000000-0002-0000-0000-000009000000}"/>
    <dataValidation allowBlank="1" showInputMessage="1" showErrorMessage="1" prompt="Nurodykite visų kontroliuojamų įmonių pavadinimus." sqref="C27:E27" xr:uid="{00000000-0002-0000-0000-00000A000000}"/>
    <dataValidation allowBlank="1" showInputMessage="1" showErrorMessage="1" prompt="Jei įmonės teisinė forma yra AB arba UAB, nurodykite penkis didžiausius bendrovės akcininkus; jei įmonės teisinė forma yra SĮ, šios dalies pildyti nereikia." sqref="B15" xr:uid="{00000000-0002-0000-0000-00000B000000}"/>
    <dataValidation allowBlank="1" showInputMessage="1" showErrorMessage="1" prompt="Jeigu bendrovės akcijas valdo daugiau nei viena savivaldybė, nurodykite akcijų dalį, kurią valdo daugiausiai akcijų valdanti savivaldybė._x000a__x000a_Jeigu įmonės teisinė forma savivaldybės įmonė (SĮ), nurodykite - 100,0%." sqref="C23:E23" xr:uid="{00000000-0002-0000-0000-00000C000000}"/>
    <dataValidation allowBlank="1" showInputMessage="1" showErrorMessage="1" prompt="Jeigu bendrovės akcijas valdo daugiau nei viena savivaldybė, nurodykite tą savivaldybę, kuriai priklauso didžiausia dalis akcijų." sqref="C24:E24" xr:uid="{00000000-0002-0000-0000-00000D000000}"/>
    <dataValidation allowBlank="1" showInputMessage="1" showErrorMessage="1" prompt="Įrašykite akcininko pavadinimą arba bendrai fizinių asmenų valdomą dalį." sqref="C16:D20" xr:uid="{00000000-0002-0000-0000-00000E000000}"/>
    <dataValidation allowBlank="1" showInputMessage="1" showErrorMessage="1" prompt="Nurodykite, kokią išleistų akcijų dalį atitinkamas akcininkas valdė nurodytą dieną (pvz.: jeigu vienas akcininkas valdo 12,34 proc., į laukelį įrašykite „12,34“)._x000a_Akcijų dalį nurodykite šimtųjų tikslumu." sqref="E16:E20" xr:uid="{00000000-0002-0000-0000-00000F000000}"/>
    <dataValidation allowBlank="1" showInputMessage="1" showErrorMessage="1" prompt="Nurodomi už ataskaitinio laikotarpio rezultatus paskirti dividendai (pelno įmokos), o ne faktiškai ataskaitiniu laikotarpiu išmokėti dividendai (pelno įmokos) už ankstesnio laikotarpio rezultatus_x000a_" sqref="B113:E113" xr:uid="{00000000-0002-0000-0000-000010000000}"/>
    <dataValidation allowBlank="1" showInputMessage="1" showErrorMessage="1" prompt="Ataskaitiniu laikotarpiu atliktos ar apskaitytos investicijos į ilgalaikį turtą, t. y. įsigytas turtas, atitinkamu einamuoju periodu ilgalaikiam investiciniam projektui skirta suma" sqref="B111:E111" xr:uid="{00000000-0002-0000-0000-000011000000}"/>
    <dataValidation allowBlank="1" showInputMessage="1" showErrorMessage="1" prompt="Bendras darbuotojų (darbo sutarčių) skaičius; įskaičiuojami visi darbuotojai, įskaitant ir vadovus." sqref="B116:E116" xr:uid="{00000000-0002-0000-0000-000012000000}"/>
    <dataValidation allowBlank="1" showInputMessage="1" showErrorMessage="1" prompt="Šie duomenys reikalingi tuo atveju, jeigu apibendrintą ataskaitą rengiantys asmenys norėtų pasitikslinti / sužinoti daugiau informacijos apie įmonės veiklos rezultatus." sqref="B128:E128" xr:uid="{00000000-0002-0000-0000-000013000000}"/>
    <dataValidation allowBlank="1" showInputMessage="1" showErrorMessage="1" prompt="Data, kai atsakingas asmuo patvirtina duomenų tikrumą._x000a__x000a_Data pateikiama formatu:_x000a_2019-12-31" sqref="B126:E126" xr:uid="{00000000-0002-0000-0000-000014000000}"/>
    <dataValidation type="list" allowBlank="1" showErrorMessage="1" prompt="Nurodykite pilną įmonės pavadinimą, pvz. Akcinė bendrovė „Pavyzdys“ ar Valstybės įmonė „Pavyzdys“" sqref="C8:E8" xr:uid="{00000000-0002-0000-0000-000015000000}">
      <formula1>$R$2:$R$232</formula1>
    </dataValidation>
  </dataValidations>
  <pageMargins left="0.41" right="0.7" top="0.4" bottom="0.36" header="0.3" footer="0.3"/>
  <pageSetup paperSize="9" scale="64" fitToHeight="0" orientation="portrait" r:id="rId1"/>
  <headerFooter>
    <oddFooter>Puslapių &amp;P iš &amp;N</oddFooter>
  </headerFooter>
  <rowBreaks count="1" manualBreakCount="1">
    <brk id="72" min="1" max="4" man="1"/>
  </rowBreaks>
  <colBreaks count="1" manualBreakCount="1">
    <brk id="5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L149"/>
  <sheetViews>
    <sheetView showGridLines="0" view="pageBreakPreview" zoomScale="80" zoomScaleNormal="85" zoomScaleSheetLayoutView="80" zoomScalePageLayoutView="60" workbookViewId="0">
      <selection activeCell="C54" sqref="C54"/>
    </sheetView>
  </sheetViews>
  <sheetFormatPr defaultColWidth="9.140625" defaultRowHeight="12" x14ac:dyDescent="0.2"/>
  <cols>
    <col min="1" max="1" width="1.7109375" style="29" customWidth="1"/>
    <col min="2" max="2" width="63.42578125" style="29" customWidth="1"/>
    <col min="3" max="5" width="24.28515625" style="29" customWidth="1"/>
    <col min="6" max="6" width="1.7109375" style="29" customWidth="1"/>
    <col min="7" max="7" width="9.140625" style="29"/>
    <col min="8" max="8" width="0" style="29" hidden="1" customWidth="1"/>
    <col min="9" max="10" width="9.140625" style="29"/>
    <col min="11" max="11" width="20.28515625" style="29" customWidth="1"/>
    <col min="12" max="12" width="9.140625" style="29" customWidth="1"/>
    <col min="13" max="16384" width="9.140625" style="29"/>
  </cols>
  <sheetData>
    <row r="1" spans="1:7" ht="9.6" customHeight="1" x14ac:dyDescent="0.2">
      <c r="A1" s="116"/>
      <c r="B1" s="116"/>
      <c r="C1" s="116"/>
      <c r="D1" s="116"/>
      <c r="E1" s="116"/>
      <c r="F1" s="116"/>
      <c r="G1" s="116"/>
    </row>
    <row r="2" spans="1:7" ht="12" customHeight="1" x14ac:dyDescent="0.2">
      <c r="A2" s="116"/>
      <c r="B2" s="63"/>
      <c r="C2" s="63"/>
      <c r="D2" s="612"/>
      <c r="E2" s="612"/>
      <c r="F2" s="116"/>
      <c r="G2" s="116"/>
    </row>
    <row r="3" spans="1:7" ht="29.25" customHeight="1" x14ac:dyDescent="0.2">
      <c r="A3" s="116"/>
      <c r="B3" s="63"/>
      <c r="C3" s="63"/>
      <c r="D3" s="613" t="s">
        <v>325</v>
      </c>
      <c r="E3" s="613"/>
      <c r="F3" s="116"/>
      <c r="G3" s="116"/>
    </row>
    <row r="4" spans="1:7" ht="15" customHeight="1" x14ac:dyDescent="0.2">
      <c r="A4" s="116"/>
      <c r="B4" s="62"/>
      <c r="C4" s="62"/>
      <c r="D4" s="64" t="s">
        <v>326</v>
      </c>
      <c r="E4" s="62"/>
      <c r="F4" s="116"/>
      <c r="G4" s="116"/>
    </row>
    <row r="5" spans="1:7" ht="15" customHeight="1" x14ac:dyDescent="0.2">
      <c r="A5" s="116"/>
      <c r="B5" s="62"/>
      <c r="C5" s="62"/>
      <c r="D5" s="64"/>
      <c r="E5" s="62"/>
      <c r="F5" s="116"/>
      <c r="G5" s="116"/>
    </row>
    <row r="6" spans="1:7" ht="15" customHeight="1" x14ac:dyDescent="0.25">
      <c r="A6" s="116"/>
      <c r="B6" s="599" t="s">
        <v>327</v>
      </c>
      <c r="C6" s="599"/>
      <c r="D6" s="599"/>
      <c r="E6" s="599"/>
      <c r="F6" s="116"/>
      <c r="G6" s="116"/>
    </row>
    <row r="7" spans="1:7" ht="12.75" customHeight="1" x14ac:dyDescent="0.2">
      <c r="A7" s="116"/>
      <c r="B7" s="62"/>
      <c r="C7" s="62"/>
      <c r="D7" s="64"/>
      <c r="E7" s="62"/>
      <c r="F7" s="116"/>
      <c r="G7" s="116"/>
    </row>
    <row r="8" spans="1:7" ht="10.5" customHeight="1" x14ac:dyDescent="0.25">
      <c r="A8" s="116"/>
      <c r="B8" s="30"/>
      <c r="C8" s="31"/>
      <c r="D8" s="31"/>
      <c r="E8" s="31"/>
      <c r="F8" s="116"/>
      <c r="G8" s="116"/>
    </row>
    <row r="9" spans="1:7" ht="18.75" x14ac:dyDescent="0.3">
      <c r="A9" s="116"/>
      <c r="B9" s="83" t="s">
        <v>7</v>
      </c>
      <c r="C9" s="621" t="str">
        <f>'Finansiniai duomenys'!C8</f>
        <v>UAB „Varėnos vandenys“</v>
      </c>
      <c r="D9" s="621"/>
      <c r="E9" s="621"/>
      <c r="F9" s="116"/>
      <c r="G9" s="116"/>
    </row>
    <row r="10" spans="1:7" x14ac:dyDescent="0.2">
      <c r="A10" s="116"/>
      <c r="B10" s="84" t="s">
        <v>9</v>
      </c>
      <c r="C10" s="591" t="str">
        <f>'Finansiniai duomenys'!C9</f>
        <v xml:space="preserve">Varėnos rajono savivaldybė </v>
      </c>
      <c r="D10" s="591"/>
      <c r="E10" s="591"/>
      <c r="F10" s="116"/>
      <c r="G10" s="116"/>
    </row>
    <row r="11" spans="1:7" ht="12" hidden="1" customHeight="1" x14ac:dyDescent="0.2">
      <c r="A11" s="116"/>
      <c r="B11" s="84"/>
      <c r="C11" s="134" t="s">
        <v>10</v>
      </c>
      <c r="D11" s="134"/>
      <c r="E11" s="134"/>
      <c r="F11" s="116"/>
      <c r="G11" s="116"/>
    </row>
    <row r="12" spans="1:7" ht="12" hidden="1" customHeight="1" x14ac:dyDescent="0.2">
      <c r="A12" s="116"/>
      <c r="B12" s="84"/>
      <c r="C12" s="134" t="s">
        <v>1</v>
      </c>
      <c r="D12" s="134"/>
      <c r="E12" s="134"/>
      <c r="F12" s="116"/>
      <c r="G12" s="116"/>
    </row>
    <row r="13" spans="1:7" ht="12" hidden="1" customHeight="1" x14ac:dyDescent="0.2">
      <c r="A13" s="116"/>
      <c r="B13" s="84"/>
      <c r="C13" s="134" t="s">
        <v>17</v>
      </c>
      <c r="D13" s="134"/>
      <c r="E13" s="134"/>
      <c r="F13" s="116"/>
      <c r="G13" s="116"/>
    </row>
    <row r="14" spans="1:7" x14ac:dyDescent="0.2">
      <c r="A14" s="116"/>
      <c r="B14" s="84" t="s">
        <v>328</v>
      </c>
      <c r="C14" s="591" t="e">
        <f>'Finansiniai duomenys'!#REF!</f>
        <v>#REF!</v>
      </c>
      <c r="D14" s="591"/>
      <c r="E14" s="591"/>
      <c r="F14" s="116"/>
      <c r="G14" s="116"/>
    </row>
    <row r="15" spans="1:7" ht="12" hidden="1" customHeight="1" x14ac:dyDescent="0.2">
      <c r="A15" s="116"/>
      <c r="B15" s="84"/>
      <c r="C15" s="134" t="s">
        <v>11</v>
      </c>
      <c r="D15" s="134"/>
      <c r="E15" s="134"/>
      <c r="F15" s="116"/>
      <c r="G15" s="116"/>
    </row>
    <row r="16" spans="1:7" ht="12" hidden="1" customHeight="1" x14ac:dyDescent="0.2">
      <c r="A16" s="116"/>
      <c r="B16" s="84"/>
      <c r="C16" s="134" t="s">
        <v>14</v>
      </c>
      <c r="D16" s="134"/>
      <c r="E16" s="134"/>
      <c r="F16" s="116"/>
      <c r="G16" s="116"/>
    </row>
    <row r="17" spans="1:9" ht="12" hidden="1" customHeight="1" x14ac:dyDescent="0.2">
      <c r="A17" s="116"/>
      <c r="B17" s="84"/>
      <c r="C17" s="134" t="s">
        <v>18</v>
      </c>
      <c r="D17" s="134"/>
      <c r="E17" s="134"/>
      <c r="F17" s="116"/>
      <c r="G17" s="116"/>
    </row>
    <row r="18" spans="1:9" ht="12" hidden="1" customHeight="1" x14ac:dyDescent="0.2">
      <c r="A18" s="116"/>
      <c r="B18" s="84"/>
      <c r="C18" s="134" t="s">
        <v>21</v>
      </c>
      <c r="D18" s="134"/>
      <c r="E18" s="134"/>
      <c r="F18" s="116"/>
      <c r="G18" s="116"/>
    </row>
    <row r="19" spans="1:9" ht="12" hidden="1" customHeight="1" x14ac:dyDescent="0.2">
      <c r="A19" s="116"/>
      <c r="B19" s="84"/>
      <c r="C19" s="134" t="s">
        <v>23</v>
      </c>
      <c r="D19" s="134"/>
      <c r="E19" s="134"/>
      <c r="F19" s="116"/>
      <c r="G19" s="116"/>
    </row>
    <row r="20" spans="1:9" ht="12" hidden="1" customHeight="1" x14ac:dyDescent="0.2">
      <c r="A20" s="116"/>
      <c r="B20" s="84"/>
      <c r="C20" s="134" t="s">
        <v>27</v>
      </c>
      <c r="D20" s="134"/>
      <c r="E20" s="134"/>
      <c r="F20" s="116"/>
      <c r="G20" s="116"/>
    </row>
    <row r="21" spans="1:9" ht="12" hidden="1" customHeight="1" x14ac:dyDescent="0.2">
      <c r="A21" s="116"/>
      <c r="B21" s="84"/>
      <c r="C21" s="134" t="s">
        <v>31</v>
      </c>
      <c r="D21" s="134"/>
      <c r="E21" s="134"/>
      <c r="F21" s="116"/>
      <c r="G21" s="116"/>
    </row>
    <row r="22" spans="1:9" ht="12" hidden="1" customHeight="1" x14ac:dyDescent="0.2">
      <c r="A22" s="116"/>
      <c r="B22" s="84"/>
      <c r="C22" s="134" t="s">
        <v>34</v>
      </c>
      <c r="D22" s="134"/>
      <c r="E22" s="134"/>
      <c r="F22" s="116"/>
      <c r="G22" s="116"/>
    </row>
    <row r="23" spans="1:9" ht="12" hidden="1" customHeight="1" x14ac:dyDescent="0.2">
      <c r="A23" s="116"/>
      <c r="B23" s="84"/>
      <c r="C23" s="134" t="s">
        <v>38</v>
      </c>
      <c r="D23" s="134"/>
      <c r="E23" s="134"/>
      <c r="F23" s="116"/>
      <c r="G23" s="116"/>
    </row>
    <row r="24" spans="1:9" ht="12" hidden="1" customHeight="1" x14ac:dyDescent="0.2">
      <c r="A24" s="116"/>
      <c r="B24" s="84"/>
      <c r="C24" s="134" t="s">
        <v>43</v>
      </c>
      <c r="D24" s="134"/>
      <c r="E24" s="134"/>
      <c r="F24" s="116"/>
      <c r="G24" s="116"/>
    </row>
    <row r="25" spans="1:9" ht="12" hidden="1" customHeight="1" x14ac:dyDescent="0.2">
      <c r="A25" s="116"/>
      <c r="B25" s="84"/>
      <c r="C25" s="134" t="s">
        <v>47</v>
      </c>
      <c r="D25" s="134"/>
      <c r="E25" s="134"/>
      <c r="F25" s="116"/>
      <c r="G25" s="116"/>
    </row>
    <row r="26" spans="1:9" ht="12" hidden="1" customHeight="1" x14ac:dyDescent="0.2">
      <c r="A26" s="116"/>
      <c r="B26" s="84"/>
      <c r="C26" s="32" t="s">
        <v>51</v>
      </c>
      <c r="D26" s="134"/>
      <c r="E26" s="134"/>
      <c r="F26" s="116"/>
      <c r="G26" s="116"/>
    </row>
    <row r="27" spans="1:9" x14ac:dyDescent="0.2">
      <c r="A27" s="116"/>
      <c r="B27" s="34" t="s">
        <v>13</v>
      </c>
      <c r="C27" s="591">
        <f>'Finansiniai duomenys'!C10</f>
        <v>184626819</v>
      </c>
      <c r="D27" s="591"/>
      <c r="E27" s="591"/>
      <c r="F27" s="116"/>
      <c r="G27" s="116"/>
    </row>
    <row r="28" spans="1:9" x14ac:dyDescent="0.2">
      <c r="A28" s="116"/>
      <c r="B28" s="34" t="s">
        <v>16</v>
      </c>
      <c r="C28" s="591" t="e">
        <f>'Finansiniai duomenys'!#REF!</f>
        <v>#REF!</v>
      </c>
      <c r="D28" s="591"/>
      <c r="E28" s="591"/>
      <c r="F28" s="116"/>
      <c r="G28" s="116"/>
    </row>
    <row r="29" spans="1:9" x14ac:dyDescent="0.2">
      <c r="A29" s="116"/>
      <c r="B29" s="34" t="s">
        <v>20</v>
      </c>
      <c r="C29" s="591" t="e">
        <f>'Finansiniai duomenys'!#REF!</f>
        <v>#REF!</v>
      </c>
      <c r="D29" s="591"/>
      <c r="E29" s="591"/>
      <c r="F29" s="116"/>
      <c r="G29" s="116"/>
      <c r="H29" s="33" t="s">
        <v>26</v>
      </c>
      <c r="I29" s="33"/>
    </row>
    <row r="30" spans="1:9" x14ac:dyDescent="0.2">
      <c r="A30" s="116"/>
      <c r="B30" s="34"/>
      <c r="C30" s="591" t="e">
        <f>'Finansiniai duomenys'!#REF!</f>
        <v>#REF!</v>
      </c>
      <c r="D30" s="591"/>
      <c r="E30" s="591"/>
      <c r="F30" s="116"/>
      <c r="G30" s="116"/>
      <c r="H30" s="33" t="s">
        <v>30</v>
      </c>
      <c r="I30" s="33"/>
    </row>
    <row r="31" spans="1:9" x14ac:dyDescent="0.2">
      <c r="A31" s="116"/>
      <c r="B31" s="34" t="s">
        <v>25</v>
      </c>
      <c r="C31" s="591" t="e">
        <f>'Finansiniai duomenys'!#REF!</f>
        <v>#REF!</v>
      </c>
      <c r="D31" s="591"/>
      <c r="E31" s="591"/>
      <c r="F31" s="116"/>
      <c r="G31" s="116"/>
      <c r="H31" s="33" t="s">
        <v>33</v>
      </c>
      <c r="I31" s="33"/>
    </row>
    <row r="32" spans="1:9" x14ac:dyDescent="0.2">
      <c r="A32" s="116"/>
      <c r="B32" s="34" t="s">
        <v>29</v>
      </c>
      <c r="C32" s="620" t="e">
        <f>'Finansiniai duomenys'!#REF!</f>
        <v>#REF!</v>
      </c>
      <c r="D32" s="620"/>
      <c r="E32" s="620"/>
      <c r="F32" s="116"/>
      <c r="G32" s="116"/>
      <c r="H32" s="33" t="s">
        <v>329</v>
      </c>
      <c r="I32" s="33"/>
    </row>
    <row r="33" spans="1:9" x14ac:dyDescent="0.2">
      <c r="A33" s="116"/>
      <c r="B33" s="34"/>
      <c r="C33" s="34"/>
      <c r="D33" s="34"/>
      <c r="E33" s="34"/>
      <c r="F33" s="116"/>
      <c r="G33" s="116"/>
      <c r="H33" s="33" t="s">
        <v>42</v>
      </c>
      <c r="I33" s="33"/>
    </row>
    <row r="34" spans="1:9" x14ac:dyDescent="0.2">
      <c r="A34" s="116"/>
      <c r="B34" s="34"/>
      <c r="C34" s="595" t="s">
        <v>36</v>
      </c>
      <c r="D34" s="596"/>
      <c r="E34" s="596"/>
      <c r="F34" s="116"/>
      <c r="G34" s="116"/>
      <c r="H34" s="33" t="s">
        <v>46</v>
      </c>
      <c r="I34" s="33"/>
    </row>
    <row r="35" spans="1:9" x14ac:dyDescent="0.2">
      <c r="A35" s="116"/>
      <c r="B35" s="34" t="s">
        <v>40</v>
      </c>
      <c r="C35" s="607" t="s">
        <v>330</v>
      </c>
      <c r="D35" s="607"/>
      <c r="E35" s="67" t="s">
        <v>41</v>
      </c>
      <c r="F35" s="116"/>
      <c r="G35" s="116"/>
      <c r="H35" s="33" t="s">
        <v>50</v>
      </c>
      <c r="I35" s="33"/>
    </row>
    <row r="36" spans="1:9" x14ac:dyDescent="0.2">
      <c r="A36" s="116"/>
      <c r="B36" s="85" t="s">
        <v>45</v>
      </c>
      <c r="C36" s="614">
        <f>'Finansiniai duomenys'!C16</f>
        <v>0</v>
      </c>
      <c r="D36" s="615"/>
      <c r="E36" s="117">
        <f>'Finansiniai duomenys'!E16</f>
        <v>0</v>
      </c>
      <c r="F36" s="116"/>
      <c r="G36" s="116"/>
      <c r="H36" s="33" t="s">
        <v>54</v>
      </c>
      <c r="I36" s="33"/>
    </row>
    <row r="37" spans="1:9" x14ac:dyDescent="0.2">
      <c r="A37" s="116"/>
      <c r="B37" s="85" t="s">
        <v>49</v>
      </c>
      <c r="C37" s="614">
        <f>'Finansiniai duomenys'!C17</f>
        <v>0</v>
      </c>
      <c r="D37" s="615"/>
      <c r="E37" s="117">
        <f>'Finansiniai duomenys'!E17</f>
        <v>0</v>
      </c>
      <c r="F37" s="116"/>
      <c r="G37" s="116"/>
      <c r="H37" s="33" t="s">
        <v>57</v>
      </c>
      <c r="I37" s="33"/>
    </row>
    <row r="38" spans="1:9" x14ac:dyDescent="0.2">
      <c r="A38" s="116"/>
      <c r="B38" s="85" t="s">
        <v>53</v>
      </c>
      <c r="C38" s="614" t="e">
        <f>'Finansiniai duomenys'!#REF!</f>
        <v>#REF!</v>
      </c>
      <c r="D38" s="615"/>
      <c r="E38" s="117" t="e">
        <f>'Finansiniai duomenys'!#REF!</f>
        <v>#REF!</v>
      </c>
      <c r="F38" s="116"/>
      <c r="G38" s="116"/>
      <c r="H38" s="29" t="s">
        <v>60</v>
      </c>
      <c r="I38" s="33"/>
    </row>
    <row r="39" spans="1:9" x14ac:dyDescent="0.2">
      <c r="A39" s="116"/>
      <c r="B39" s="85" t="s">
        <v>56</v>
      </c>
      <c r="C39" s="614" t="e">
        <f>'Finansiniai duomenys'!#REF!</f>
        <v>#REF!</v>
      </c>
      <c r="D39" s="615"/>
      <c r="E39" s="117" t="e">
        <f>'Finansiniai duomenys'!#REF!</f>
        <v>#REF!</v>
      </c>
      <c r="F39" s="116"/>
      <c r="G39" s="116"/>
      <c r="H39" s="29" t="s">
        <v>62</v>
      </c>
    </row>
    <row r="40" spans="1:9" x14ac:dyDescent="0.2">
      <c r="A40" s="116"/>
      <c r="B40" s="85" t="s">
        <v>59</v>
      </c>
      <c r="C40" s="614" t="e">
        <f>'Finansiniai duomenys'!#REF!</f>
        <v>#REF!</v>
      </c>
      <c r="D40" s="615"/>
      <c r="E40" s="117" t="e">
        <f>'Finansiniai duomenys'!#REF!</f>
        <v>#REF!</v>
      </c>
      <c r="F40" s="116"/>
      <c r="G40" s="116"/>
    </row>
    <row r="41" spans="1:9" x14ac:dyDescent="0.2">
      <c r="A41" s="116"/>
      <c r="B41" s="85" t="s">
        <v>67</v>
      </c>
      <c r="C41" s="563" t="s">
        <v>68</v>
      </c>
      <c r="D41" s="564"/>
      <c r="E41" s="68" t="e">
        <f>100%-SUM(E36:E40)</f>
        <v>#REF!</v>
      </c>
      <c r="F41" s="116"/>
      <c r="G41" s="116"/>
    </row>
    <row r="42" spans="1:9" x14ac:dyDescent="0.2">
      <c r="A42" s="116"/>
      <c r="B42" s="85"/>
      <c r="C42" s="69"/>
      <c r="D42" s="69"/>
      <c r="E42" s="69"/>
      <c r="F42" s="116"/>
      <c r="G42" s="116"/>
    </row>
    <row r="43" spans="1:9" x14ac:dyDescent="0.2">
      <c r="A43" s="116"/>
      <c r="B43" s="69" t="s">
        <v>70</v>
      </c>
      <c r="C43" s="616">
        <f>'Finansiniai duomenys'!C23</f>
        <v>0</v>
      </c>
      <c r="D43" s="616"/>
      <c r="E43" s="616"/>
      <c r="F43" s="116"/>
      <c r="G43" s="116"/>
    </row>
    <row r="44" spans="1:9" ht="24" x14ac:dyDescent="0.2">
      <c r="A44" s="116"/>
      <c r="B44" s="86" t="s">
        <v>331</v>
      </c>
      <c r="C44" s="617">
        <f>'Finansiniai duomenys'!C24</f>
        <v>0</v>
      </c>
      <c r="D44" s="617"/>
      <c r="E44" s="617"/>
      <c r="F44" s="116"/>
      <c r="G44" s="116"/>
    </row>
    <row r="45" spans="1:9" x14ac:dyDescent="0.2">
      <c r="A45" s="116"/>
      <c r="B45" s="34"/>
      <c r="C45" s="69"/>
      <c r="D45" s="69"/>
      <c r="E45" s="69"/>
      <c r="F45" s="116"/>
      <c r="G45" s="116"/>
    </row>
    <row r="46" spans="1:9" ht="24" x14ac:dyDescent="0.2">
      <c r="A46" s="116"/>
      <c r="B46" s="87" t="s">
        <v>74</v>
      </c>
      <c r="C46" s="618" t="e">
        <f>'Finansiniai duomenys'!#REF!</f>
        <v>#REF!</v>
      </c>
      <c r="D46" s="618"/>
      <c r="E46" s="618"/>
      <c r="F46" s="116"/>
      <c r="G46" s="116"/>
    </row>
    <row r="47" spans="1:9" ht="41.25" customHeight="1" x14ac:dyDescent="0.2">
      <c r="A47" s="116"/>
      <c r="B47" s="87" t="s">
        <v>76</v>
      </c>
      <c r="C47" s="619" t="e">
        <f>'Finansiniai duomenys'!#REF!</f>
        <v>#REF!</v>
      </c>
      <c r="D47" s="619"/>
      <c r="E47" s="619"/>
      <c r="F47" s="116"/>
      <c r="G47" s="116"/>
    </row>
    <row r="48" spans="1:9" x14ac:dyDescent="0.2">
      <c r="A48" s="116"/>
      <c r="B48" s="34"/>
      <c r="C48" s="69"/>
      <c r="D48" s="69"/>
      <c r="E48" s="69"/>
      <c r="F48" s="116"/>
      <c r="G48" s="116"/>
    </row>
    <row r="49" spans="1:12" ht="24.6" customHeight="1" x14ac:dyDescent="0.2">
      <c r="A49" s="116"/>
      <c r="B49" s="34"/>
      <c r="C49" s="581" t="s">
        <v>79</v>
      </c>
      <c r="D49" s="581"/>
      <c r="E49" s="581"/>
      <c r="F49" s="116"/>
      <c r="G49" s="116"/>
      <c r="H49" s="35"/>
    </row>
    <row r="50" spans="1:12" s="35" customFormat="1" ht="12" customHeight="1" x14ac:dyDescent="0.2">
      <c r="A50" s="122"/>
      <c r="B50" s="133"/>
      <c r="C50" s="583"/>
      <c r="D50" s="583"/>
      <c r="E50" s="583"/>
      <c r="F50" s="122"/>
      <c r="G50" s="122"/>
      <c r="H50" s="29"/>
      <c r="K50" s="29"/>
      <c r="L50" s="29"/>
    </row>
    <row r="51" spans="1:12" ht="12" customHeight="1" x14ac:dyDescent="0.2">
      <c r="A51" s="116"/>
      <c r="B51" s="33"/>
      <c r="C51" s="573" t="s">
        <v>82</v>
      </c>
      <c r="D51" s="573"/>
      <c r="E51" s="573"/>
      <c r="F51" s="116"/>
      <c r="G51" s="116"/>
    </row>
    <row r="52" spans="1:12" x14ac:dyDescent="0.2">
      <c r="A52" s="116"/>
      <c r="B52" s="33"/>
      <c r="C52" s="575" t="s">
        <v>84</v>
      </c>
      <c r="D52" s="575"/>
      <c r="E52" s="575"/>
      <c r="F52" s="116"/>
      <c r="G52" s="116"/>
    </row>
    <row r="53" spans="1:12" ht="12.75" thickBot="1" x14ac:dyDescent="0.25">
      <c r="A53" s="116"/>
      <c r="B53" s="88" t="s">
        <v>86</v>
      </c>
      <c r="C53" s="36" t="s">
        <v>332</v>
      </c>
      <c r="D53" s="36"/>
      <c r="E53" s="36" t="s">
        <v>333</v>
      </c>
      <c r="F53" s="116"/>
      <c r="G53" s="116"/>
    </row>
    <row r="54" spans="1:12" x14ac:dyDescent="0.2">
      <c r="A54" s="116"/>
      <c r="B54" s="89" t="s">
        <v>88</v>
      </c>
      <c r="C54" s="1"/>
      <c r="D54" s="37"/>
      <c r="E54" s="74"/>
      <c r="F54" s="116"/>
      <c r="G54" s="116"/>
    </row>
    <row r="55" spans="1:12" x14ac:dyDescent="0.2">
      <c r="A55" s="116"/>
      <c r="B55" s="89" t="s">
        <v>90</v>
      </c>
      <c r="C55" s="2"/>
      <c r="D55" s="38"/>
      <c r="E55" s="75"/>
      <c r="F55" s="116"/>
      <c r="G55" s="116"/>
      <c r="H55" s="39"/>
    </row>
    <row r="56" spans="1:12" s="39" customFormat="1" x14ac:dyDescent="0.2">
      <c r="A56" s="123"/>
      <c r="B56" s="90" t="s">
        <v>92</v>
      </c>
      <c r="C56" s="40">
        <f>+C54-C55</f>
        <v>0</v>
      </c>
      <c r="D56" s="33"/>
      <c r="E56" s="72">
        <f>+E54-E55</f>
        <v>0</v>
      </c>
      <c r="F56" s="123"/>
      <c r="G56" s="123"/>
      <c r="K56" s="29"/>
      <c r="L56" s="29"/>
    </row>
    <row r="57" spans="1:12" s="39" customFormat="1" x14ac:dyDescent="0.2">
      <c r="A57" s="123"/>
      <c r="B57" s="89" t="s">
        <v>93</v>
      </c>
      <c r="C57" s="7"/>
      <c r="D57" s="38"/>
      <c r="E57" s="118"/>
      <c r="F57" s="123"/>
      <c r="G57" s="123"/>
      <c r="H57" s="29"/>
      <c r="K57" s="29"/>
      <c r="L57" s="29"/>
    </row>
    <row r="58" spans="1:12" x14ac:dyDescent="0.2">
      <c r="A58" s="116"/>
      <c r="B58" s="89" t="s">
        <v>95</v>
      </c>
      <c r="C58" s="3"/>
      <c r="D58" s="38"/>
      <c r="E58" s="5"/>
      <c r="F58" s="116"/>
      <c r="G58" s="116"/>
      <c r="H58" s="39"/>
    </row>
    <row r="59" spans="1:12" s="39" customFormat="1" x14ac:dyDescent="0.2">
      <c r="A59" s="123"/>
      <c r="B59" s="90" t="s">
        <v>97</v>
      </c>
      <c r="C59" s="40">
        <f>+C56-C57-C58</f>
        <v>0</v>
      </c>
      <c r="D59" s="33"/>
      <c r="E59" s="72">
        <f>+E56-E57-E58</f>
        <v>0</v>
      </c>
      <c r="F59" s="123"/>
      <c r="G59" s="123"/>
      <c r="K59" s="29"/>
      <c r="L59" s="29"/>
    </row>
    <row r="60" spans="1:12" s="39" customFormat="1" x14ac:dyDescent="0.2">
      <c r="A60" s="123"/>
      <c r="B60" s="89" t="s">
        <v>99</v>
      </c>
      <c r="C60" s="6"/>
      <c r="D60" s="33"/>
      <c r="E60" s="119"/>
      <c r="F60" s="123"/>
      <c r="G60" s="123"/>
      <c r="H60" s="29"/>
      <c r="K60" s="41"/>
      <c r="L60" s="42"/>
    </row>
    <row r="61" spans="1:12" x14ac:dyDescent="0.2">
      <c r="A61" s="116"/>
      <c r="B61" s="89" t="s">
        <v>101</v>
      </c>
      <c r="C61" s="3"/>
      <c r="D61" s="33"/>
      <c r="E61" s="120"/>
      <c r="F61" s="116"/>
      <c r="G61" s="116"/>
    </row>
    <row r="62" spans="1:12" x14ac:dyDescent="0.2">
      <c r="A62" s="116"/>
      <c r="B62" s="89" t="s">
        <v>103</v>
      </c>
      <c r="C62" s="43">
        <f>C63-C64</f>
        <v>0</v>
      </c>
      <c r="D62" s="33"/>
      <c r="E62" s="73">
        <f>E63-E64</f>
        <v>0</v>
      </c>
      <c r="F62" s="116"/>
      <c r="G62" s="116"/>
    </row>
    <row r="63" spans="1:12" x14ac:dyDescent="0.2">
      <c r="A63" s="116"/>
      <c r="B63" s="91" t="s">
        <v>105</v>
      </c>
      <c r="C63" s="1"/>
      <c r="D63" s="38"/>
      <c r="E63" s="74"/>
      <c r="F63" s="116"/>
      <c r="G63" s="116"/>
    </row>
    <row r="64" spans="1:12" x14ac:dyDescent="0.2">
      <c r="A64" s="116"/>
      <c r="B64" s="91" t="s">
        <v>107</v>
      </c>
      <c r="C64" s="2"/>
      <c r="D64" s="38"/>
      <c r="E64" s="75"/>
      <c r="F64" s="116"/>
      <c r="G64" s="116"/>
      <c r="H64" s="39"/>
    </row>
    <row r="65" spans="1:12" s="39" customFormat="1" x14ac:dyDescent="0.2">
      <c r="A65" s="123"/>
      <c r="B65" s="90" t="s">
        <v>109</v>
      </c>
      <c r="C65" s="40">
        <f>+C59+C60+C61+C62</f>
        <v>0</v>
      </c>
      <c r="D65" s="33"/>
      <c r="E65" s="72">
        <f>+E59+E60+E61+E62</f>
        <v>0</v>
      </c>
      <c r="F65" s="123"/>
      <c r="G65" s="123"/>
      <c r="H65" s="29"/>
      <c r="K65" s="29"/>
      <c r="L65" s="29"/>
    </row>
    <row r="66" spans="1:12" x14ac:dyDescent="0.2">
      <c r="A66" s="116"/>
      <c r="B66" s="89" t="s">
        <v>111</v>
      </c>
      <c r="C66" s="3"/>
      <c r="D66" s="33"/>
      <c r="E66" s="76"/>
      <c r="F66" s="116"/>
      <c r="G66" s="116"/>
      <c r="H66" s="39"/>
    </row>
    <row r="67" spans="1:12" s="39" customFormat="1" x14ac:dyDescent="0.2">
      <c r="A67" s="123"/>
      <c r="B67" s="90" t="s">
        <v>113</v>
      </c>
      <c r="C67" s="40">
        <f>C65-C66</f>
        <v>0</v>
      </c>
      <c r="D67" s="33"/>
      <c r="E67" s="72">
        <f>E65-E66</f>
        <v>0</v>
      </c>
      <c r="F67" s="123"/>
      <c r="G67" s="123"/>
      <c r="H67" s="29"/>
      <c r="K67" s="29"/>
      <c r="L67" s="29"/>
    </row>
    <row r="68" spans="1:12" s="39" customFormat="1" ht="24" x14ac:dyDescent="0.2">
      <c r="A68" s="123"/>
      <c r="B68" s="92" t="s">
        <v>334</v>
      </c>
      <c r="C68" s="54"/>
      <c r="D68" s="33"/>
      <c r="E68" s="77"/>
      <c r="F68" s="123"/>
      <c r="G68" s="123"/>
      <c r="H68" s="29"/>
      <c r="K68" s="29"/>
      <c r="L68" s="29"/>
    </row>
    <row r="69" spans="1:12" ht="16.5" customHeight="1" x14ac:dyDescent="0.2">
      <c r="A69" s="116"/>
      <c r="B69" s="33"/>
      <c r="C69" s="33"/>
      <c r="D69" s="33"/>
      <c r="E69" s="33"/>
      <c r="F69" s="116"/>
      <c r="G69" s="116"/>
    </row>
    <row r="70" spans="1:12" ht="12.75" thickBot="1" x14ac:dyDescent="0.25">
      <c r="A70" s="116"/>
      <c r="B70" s="88" t="s">
        <v>117</v>
      </c>
      <c r="C70" s="44">
        <v>42369</v>
      </c>
      <c r="D70" s="36"/>
      <c r="E70" s="44">
        <v>42735</v>
      </c>
      <c r="F70" s="116"/>
      <c r="G70" s="116"/>
    </row>
    <row r="71" spans="1:12" x14ac:dyDescent="0.2">
      <c r="A71" s="116"/>
      <c r="B71" s="93" t="s">
        <v>118</v>
      </c>
      <c r="C71" s="1"/>
      <c r="D71" s="33"/>
      <c r="E71" s="70"/>
      <c r="F71" s="116"/>
      <c r="G71" s="116"/>
    </row>
    <row r="72" spans="1:12" x14ac:dyDescent="0.2">
      <c r="A72" s="116"/>
      <c r="B72" s="93" t="s">
        <v>119</v>
      </c>
      <c r="C72" s="4"/>
      <c r="D72" s="33"/>
      <c r="E72" s="79"/>
      <c r="F72" s="116"/>
      <c r="G72" s="116"/>
    </row>
    <row r="73" spans="1:12" x14ac:dyDescent="0.2">
      <c r="A73" s="116"/>
      <c r="B73" s="93" t="s">
        <v>121</v>
      </c>
      <c r="C73" s="4"/>
      <c r="D73" s="33"/>
      <c r="E73" s="79"/>
      <c r="F73" s="116"/>
      <c r="G73" s="116"/>
    </row>
    <row r="74" spans="1:12" x14ac:dyDescent="0.2">
      <c r="A74" s="116"/>
      <c r="B74" s="93" t="s">
        <v>123</v>
      </c>
      <c r="C74" s="4"/>
      <c r="D74" s="33"/>
      <c r="E74" s="79"/>
      <c r="F74" s="116"/>
      <c r="G74" s="116"/>
    </row>
    <row r="75" spans="1:12" x14ac:dyDescent="0.2">
      <c r="A75" s="116"/>
      <c r="B75" s="93" t="s">
        <v>335</v>
      </c>
      <c r="C75" s="2"/>
      <c r="D75" s="33"/>
      <c r="E75" s="121"/>
      <c r="F75" s="116"/>
      <c r="G75" s="116"/>
      <c r="H75" s="39"/>
    </row>
    <row r="76" spans="1:12" s="39" customFormat="1" x14ac:dyDescent="0.2">
      <c r="A76" s="123"/>
      <c r="B76" s="94" t="s">
        <v>124</v>
      </c>
      <c r="C76" s="45">
        <f>SUM(C71:C75)</f>
        <v>0</v>
      </c>
      <c r="D76" s="33"/>
      <c r="E76" s="45">
        <f>SUM(E71:E75)</f>
        <v>0</v>
      </c>
      <c r="F76" s="123"/>
      <c r="G76" s="123"/>
      <c r="H76" s="29"/>
      <c r="K76" s="29"/>
      <c r="L76" s="29"/>
    </row>
    <row r="77" spans="1:12" ht="7.5" customHeight="1" x14ac:dyDescent="0.2">
      <c r="A77" s="116"/>
      <c r="B77" s="33"/>
      <c r="C77" s="46"/>
      <c r="D77" s="47"/>
      <c r="E77" s="46"/>
      <c r="F77" s="116"/>
      <c r="G77" s="116"/>
    </row>
    <row r="78" spans="1:12" ht="11.25" customHeight="1" x14ac:dyDescent="0.2">
      <c r="A78" s="116"/>
      <c r="B78" s="95" t="s">
        <v>336</v>
      </c>
      <c r="C78" s="1"/>
      <c r="D78" s="47"/>
      <c r="E78" s="74"/>
      <c r="F78" s="116"/>
      <c r="G78" s="116"/>
    </row>
    <row r="79" spans="1:12" x14ac:dyDescent="0.2">
      <c r="A79" s="116"/>
      <c r="B79" s="96" t="s">
        <v>129</v>
      </c>
      <c r="C79" s="4"/>
      <c r="D79" s="47"/>
      <c r="E79" s="11"/>
      <c r="F79" s="116"/>
      <c r="G79" s="116"/>
    </row>
    <row r="80" spans="1:12" x14ac:dyDescent="0.2">
      <c r="A80" s="116"/>
      <c r="B80" s="97" t="s">
        <v>131</v>
      </c>
      <c r="C80" s="4"/>
      <c r="D80" s="47"/>
      <c r="E80" s="11"/>
      <c r="F80" s="116"/>
      <c r="G80" s="116"/>
    </row>
    <row r="81" spans="1:12" x14ac:dyDescent="0.2">
      <c r="A81" s="116"/>
      <c r="B81" s="97" t="s">
        <v>133</v>
      </c>
      <c r="C81" s="2"/>
      <c r="D81" s="47"/>
      <c r="E81" s="75"/>
      <c r="F81" s="116"/>
      <c r="G81" s="116"/>
      <c r="H81" s="39"/>
    </row>
    <row r="82" spans="1:12" s="39" customFormat="1" ht="10.5" customHeight="1" x14ac:dyDescent="0.2">
      <c r="A82" s="123"/>
      <c r="B82" s="94" t="s">
        <v>135</v>
      </c>
      <c r="C82" s="45">
        <f>SUM(C78:C81)</f>
        <v>0</v>
      </c>
      <c r="D82" s="33"/>
      <c r="E82" s="45">
        <f>SUM(E78:E81)</f>
        <v>0</v>
      </c>
      <c r="F82" s="123"/>
      <c r="G82" s="123"/>
      <c r="K82" s="29"/>
      <c r="L82" s="29"/>
    </row>
    <row r="83" spans="1:12" s="39" customFormat="1" ht="10.5" customHeight="1" x14ac:dyDescent="0.2">
      <c r="A83" s="123"/>
      <c r="B83" s="94"/>
      <c r="C83" s="45"/>
      <c r="D83" s="33"/>
      <c r="E83" s="45"/>
      <c r="F83" s="123"/>
      <c r="G83" s="123"/>
      <c r="K83" s="29"/>
      <c r="L83" s="29"/>
    </row>
    <row r="84" spans="1:12" s="39" customFormat="1" ht="10.5" customHeight="1" x14ac:dyDescent="0.2">
      <c r="A84" s="123"/>
      <c r="B84" s="94" t="s">
        <v>137</v>
      </c>
      <c r="C84" s="4"/>
      <c r="D84" s="33"/>
      <c r="E84" s="78"/>
      <c r="F84" s="123"/>
      <c r="G84" s="123"/>
      <c r="K84" s="29"/>
      <c r="L84" s="29"/>
    </row>
    <row r="85" spans="1:12" s="39" customFormat="1" ht="10.5" customHeight="1" x14ac:dyDescent="0.2">
      <c r="A85" s="123"/>
      <c r="B85" s="94"/>
      <c r="C85" s="45"/>
      <c r="D85" s="33"/>
      <c r="E85" s="45"/>
      <c r="F85" s="123"/>
      <c r="G85" s="123"/>
      <c r="K85" s="29"/>
      <c r="L85" s="29"/>
    </row>
    <row r="86" spans="1:12" s="39" customFormat="1" x14ac:dyDescent="0.2">
      <c r="A86" s="123"/>
      <c r="B86" s="94" t="s">
        <v>140</v>
      </c>
      <c r="C86" s="4"/>
      <c r="D86" s="33"/>
      <c r="E86" s="11"/>
      <c r="F86" s="123"/>
      <c r="G86" s="123"/>
      <c r="H86" s="29"/>
      <c r="K86" s="29"/>
      <c r="L86" s="29"/>
    </row>
    <row r="87" spans="1:12" ht="7.5" customHeight="1" x14ac:dyDescent="0.2">
      <c r="A87" s="116"/>
      <c r="B87" s="33"/>
      <c r="C87" s="46"/>
      <c r="D87" s="33"/>
      <c r="E87" s="46"/>
      <c r="F87" s="116"/>
      <c r="G87" s="116"/>
      <c r="H87" s="39"/>
    </row>
    <row r="88" spans="1:12" s="39" customFormat="1" x14ac:dyDescent="0.2">
      <c r="A88" s="123"/>
      <c r="B88" s="98" t="s">
        <v>142</v>
      </c>
      <c r="C88" s="45">
        <f>SUM(C76,C82,C84,C86)</f>
        <v>0</v>
      </c>
      <c r="D88" s="33"/>
      <c r="E88" s="45">
        <f>SUM(E76,E82,E84,E86)</f>
        <v>0</v>
      </c>
      <c r="F88" s="123"/>
      <c r="G88" s="123"/>
      <c r="H88" s="29"/>
      <c r="K88" s="29"/>
      <c r="L88" s="29"/>
    </row>
    <row r="89" spans="1:12" x14ac:dyDescent="0.2">
      <c r="A89" s="116"/>
      <c r="B89" s="99"/>
      <c r="C89" s="46"/>
      <c r="D89" s="33"/>
      <c r="E89" s="46"/>
      <c r="F89" s="116"/>
      <c r="G89" s="116"/>
      <c r="H89" s="39"/>
    </row>
    <row r="90" spans="1:12" s="39" customFormat="1" ht="24.75" customHeight="1" x14ac:dyDescent="0.2">
      <c r="A90" s="123"/>
      <c r="B90" s="100" t="s">
        <v>144</v>
      </c>
      <c r="C90" s="4"/>
      <c r="D90" s="33"/>
      <c r="E90" s="79"/>
      <c r="F90" s="123"/>
      <c r="G90" s="123"/>
      <c r="K90" s="29"/>
      <c r="L90" s="29"/>
    </row>
    <row r="91" spans="1:12" s="39" customFormat="1" x14ac:dyDescent="0.2">
      <c r="A91" s="123"/>
      <c r="B91" s="101" t="s">
        <v>145</v>
      </c>
      <c r="C91" s="4"/>
      <c r="D91" s="38"/>
      <c r="E91" s="11"/>
      <c r="F91" s="123"/>
      <c r="G91" s="123"/>
      <c r="K91" s="29"/>
      <c r="L91" s="29"/>
    </row>
    <row r="92" spans="1:12" s="39" customFormat="1" ht="24" x14ac:dyDescent="0.2">
      <c r="A92" s="123"/>
      <c r="B92" s="100" t="s">
        <v>147</v>
      </c>
      <c r="C92" s="4"/>
      <c r="D92" s="33"/>
      <c r="E92" s="78"/>
      <c r="F92" s="123"/>
      <c r="G92" s="123"/>
      <c r="K92" s="29"/>
      <c r="L92" s="29"/>
    </row>
    <row r="93" spans="1:12" s="39" customFormat="1" x14ac:dyDescent="0.2">
      <c r="A93" s="123"/>
      <c r="B93" s="100" t="s">
        <v>149</v>
      </c>
      <c r="C93" s="4"/>
      <c r="D93" s="33"/>
      <c r="E93" s="79"/>
      <c r="F93" s="123"/>
      <c r="G93" s="123"/>
      <c r="K93" s="29"/>
      <c r="L93" s="29"/>
    </row>
    <row r="94" spans="1:12" s="39" customFormat="1" x14ac:dyDescent="0.2">
      <c r="A94" s="123"/>
      <c r="B94" s="100" t="s">
        <v>153</v>
      </c>
      <c r="C94" s="4"/>
      <c r="D94" s="33"/>
      <c r="E94" s="79"/>
      <c r="F94" s="123"/>
      <c r="G94" s="123"/>
      <c r="K94" s="29"/>
      <c r="L94" s="29"/>
    </row>
    <row r="95" spans="1:12" s="39" customFormat="1" x14ac:dyDescent="0.2">
      <c r="A95" s="123"/>
      <c r="B95" s="100" t="s">
        <v>155</v>
      </c>
      <c r="C95" s="4"/>
      <c r="D95" s="33"/>
      <c r="E95" s="79"/>
      <c r="F95" s="123"/>
      <c r="G95" s="123"/>
      <c r="K95" s="29"/>
      <c r="L95" s="29"/>
    </row>
    <row r="96" spans="1:12" s="39" customFormat="1" x14ac:dyDescent="0.2">
      <c r="A96" s="123"/>
      <c r="B96" s="101" t="s">
        <v>157</v>
      </c>
      <c r="C96" s="4"/>
      <c r="D96" s="33"/>
      <c r="E96" s="79"/>
      <c r="F96" s="123"/>
      <c r="G96" s="123"/>
      <c r="K96" s="29"/>
      <c r="L96" s="29"/>
    </row>
    <row r="97" spans="1:12" s="39" customFormat="1" x14ac:dyDescent="0.2">
      <c r="A97" s="123"/>
      <c r="B97" s="100" t="s">
        <v>158</v>
      </c>
      <c r="C97" s="4"/>
      <c r="D97" s="33"/>
      <c r="E97" s="79"/>
      <c r="F97" s="123"/>
      <c r="G97" s="116"/>
      <c r="K97" s="29"/>
      <c r="L97" s="29"/>
    </row>
    <row r="98" spans="1:12" s="39" customFormat="1" ht="37.5" customHeight="1" x14ac:dyDescent="0.2">
      <c r="A98" s="123"/>
      <c r="B98" s="100" t="s">
        <v>337</v>
      </c>
      <c r="C98" s="5"/>
      <c r="D98" s="48"/>
      <c r="E98" s="71"/>
      <c r="F98" s="123"/>
      <c r="G98" s="116"/>
      <c r="K98" s="29"/>
      <c r="L98" s="29"/>
    </row>
    <row r="99" spans="1:12" s="39" customFormat="1" x14ac:dyDescent="0.2">
      <c r="A99" s="123"/>
      <c r="B99" s="90" t="s">
        <v>160</v>
      </c>
      <c r="C99" s="45">
        <f>SUM(C90,C92:C95,C97:C97)</f>
        <v>0</v>
      </c>
      <c r="D99" s="33"/>
      <c r="E99" s="45">
        <f>SUM(E90,E92:E95,E97:E97)</f>
        <v>0</v>
      </c>
      <c r="F99" s="123"/>
      <c r="G99" s="123"/>
      <c r="H99" s="29"/>
      <c r="K99" s="29"/>
      <c r="L99" s="29"/>
    </row>
    <row r="100" spans="1:12" ht="7.5" customHeight="1" x14ac:dyDescent="0.2">
      <c r="A100" s="116"/>
      <c r="B100" s="89"/>
      <c r="C100" s="46"/>
      <c r="D100" s="33"/>
      <c r="E100" s="46"/>
      <c r="F100" s="116"/>
      <c r="G100" s="116"/>
      <c r="H100" s="39"/>
    </row>
    <row r="101" spans="1:12" s="39" customFormat="1" x14ac:dyDescent="0.2">
      <c r="A101" s="123"/>
      <c r="B101" s="90" t="s">
        <v>163</v>
      </c>
      <c r="C101" s="24"/>
      <c r="D101" s="33"/>
      <c r="E101" s="78"/>
      <c r="F101" s="123"/>
      <c r="G101" s="123"/>
      <c r="K101" s="29"/>
      <c r="L101" s="29"/>
    </row>
    <row r="102" spans="1:12" s="39" customFormat="1" x14ac:dyDescent="0.2">
      <c r="A102" s="123"/>
      <c r="B102" s="90"/>
      <c r="C102" s="46"/>
      <c r="D102" s="33"/>
      <c r="E102" s="46"/>
      <c r="F102" s="123"/>
      <c r="G102" s="123"/>
      <c r="K102" s="29"/>
      <c r="L102" s="29"/>
    </row>
    <row r="103" spans="1:12" s="39" customFormat="1" x14ac:dyDescent="0.2">
      <c r="A103" s="123"/>
      <c r="B103" s="90" t="s">
        <v>338</v>
      </c>
      <c r="C103" s="5"/>
      <c r="D103" s="48"/>
      <c r="E103" s="5"/>
      <c r="F103" s="123"/>
      <c r="G103" s="123"/>
      <c r="H103" s="29"/>
      <c r="K103" s="29"/>
      <c r="L103" s="29"/>
    </row>
    <row r="104" spans="1:12" ht="7.5" customHeight="1" x14ac:dyDescent="0.2">
      <c r="A104" s="116"/>
      <c r="B104" s="89"/>
      <c r="C104" s="46"/>
      <c r="D104" s="33"/>
      <c r="E104" s="46"/>
      <c r="F104" s="116"/>
      <c r="G104" s="116"/>
    </row>
    <row r="105" spans="1:12" x14ac:dyDescent="0.2">
      <c r="A105" s="116"/>
      <c r="B105" s="91" t="s">
        <v>339</v>
      </c>
      <c r="C105" s="11"/>
      <c r="D105" s="48"/>
      <c r="E105" s="78"/>
      <c r="F105" s="116"/>
      <c r="G105" s="116"/>
    </row>
    <row r="106" spans="1:12" x14ac:dyDescent="0.2">
      <c r="A106" s="116"/>
      <c r="B106" s="102" t="s">
        <v>170</v>
      </c>
      <c r="C106" s="24"/>
      <c r="D106" s="48"/>
      <c r="E106" s="11"/>
      <c r="F106" s="116"/>
      <c r="G106" s="116"/>
    </row>
    <row r="107" spans="1:12" x14ac:dyDescent="0.2">
      <c r="A107" s="116"/>
      <c r="B107" s="91" t="s">
        <v>340</v>
      </c>
      <c r="C107" s="11"/>
      <c r="D107" s="48"/>
      <c r="E107" s="11"/>
      <c r="F107" s="116"/>
      <c r="G107" s="116"/>
    </row>
    <row r="108" spans="1:12" x14ac:dyDescent="0.2">
      <c r="A108" s="116"/>
      <c r="B108" s="102" t="s">
        <v>174</v>
      </c>
      <c r="C108" s="24"/>
      <c r="D108" s="47"/>
      <c r="E108" s="11"/>
      <c r="F108" s="116"/>
      <c r="G108" s="116"/>
    </row>
    <row r="109" spans="1:12" x14ac:dyDescent="0.2">
      <c r="A109" s="116"/>
      <c r="B109" s="103" t="s">
        <v>341</v>
      </c>
      <c r="C109" s="24"/>
      <c r="D109" s="47"/>
      <c r="E109" s="11"/>
      <c r="F109" s="116"/>
      <c r="G109" s="116"/>
      <c r="H109" s="39"/>
    </row>
    <row r="110" spans="1:12" s="39" customFormat="1" x14ac:dyDescent="0.2">
      <c r="A110" s="123"/>
      <c r="B110" s="90" t="s">
        <v>342</v>
      </c>
      <c r="C110" s="45">
        <f>SUM(C105,C107)</f>
        <v>0</v>
      </c>
      <c r="D110" s="33"/>
      <c r="E110" s="45">
        <f>SUM(E105,E107)</f>
        <v>0</v>
      </c>
      <c r="F110" s="123"/>
      <c r="G110" s="123"/>
      <c r="K110" s="29"/>
      <c r="L110" s="29"/>
    </row>
    <row r="111" spans="1:12" s="39" customFormat="1" x14ac:dyDescent="0.2">
      <c r="A111" s="123"/>
      <c r="B111" s="90"/>
      <c r="C111" s="45"/>
      <c r="D111" s="33"/>
      <c r="E111" s="45"/>
      <c r="F111" s="123"/>
      <c r="G111" s="123"/>
      <c r="K111" s="29"/>
      <c r="L111" s="29"/>
    </row>
    <row r="112" spans="1:12" s="39" customFormat="1" x14ac:dyDescent="0.2">
      <c r="A112" s="123"/>
      <c r="B112" s="90" t="s">
        <v>180</v>
      </c>
      <c r="C112" s="24"/>
      <c r="D112" s="33"/>
      <c r="E112" s="78"/>
      <c r="F112" s="123"/>
      <c r="G112" s="123"/>
      <c r="K112" s="29"/>
      <c r="L112" s="29"/>
    </row>
    <row r="113" spans="1:12" s="39" customFormat="1" ht="7.5" customHeight="1" x14ac:dyDescent="0.2">
      <c r="A113" s="123"/>
      <c r="B113" s="90"/>
      <c r="C113" s="45"/>
      <c r="D113" s="33"/>
      <c r="E113" s="45"/>
      <c r="F113" s="123"/>
      <c r="G113" s="123"/>
      <c r="K113" s="29"/>
      <c r="L113" s="29"/>
    </row>
    <row r="114" spans="1:12" s="39" customFormat="1" x14ac:dyDescent="0.2">
      <c r="A114" s="123"/>
      <c r="B114" s="90" t="s">
        <v>183</v>
      </c>
      <c r="C114" s="23"/>
      <c r="D114" s="33"/>
      <c r="E114" s="78"/>
      <c r="F114" s="123"/>
      <c r="G114" s="123"/>
      <c r="H114" s="29"/>
      <c r="K114" s="29"/>
      <c r="L114" s="29"/>
    </row>
    <row r="115" spans="1:12" ht="7.5" customHeight="1" x14ac:dyDescent="0.2">
      <c r="A115" s="116"/>
      <c r="B115" s="33"/>
      <c r="C115" s="46"/>
      <c r="D115" s="33"/>
      <c r="E115" s="46"/>
      <c r="F115" s="116"/>
      <c r="G115" s="116"/>
      <c r="H115" s="39"/>
    </row>
    <row r="116" spans="1:12" s="39" customFormat="1" x14ac:dyDescent="0.2">
      <c r="A116" s="123"/>
      <c r="B116" s="90" t="s">
        <v>186</v>
      </c>
      <c r="C116" s="45">
        <f>SUM(C99,C101,C103,C110,C112,C114)</f>
        <v>0</v>
      </c>
      <c r="D116" s="33"/>
      <c r="E116" s="45">
        <f>SUM(E99,E101,E103,E110,E112,E114)</f>
        <v>0</v>
      </c>
      <c r="F116" s="123"/>
      <c r="G116" s="123"/>
      <c r="K116" s="29"/>
      <c r="L116" s="29"/>
    </row>
    <row r="117" spans="1:12" s="39" customFormat="1" x14ac:dyDescent="0.2">
      <c r="A117" s="123"/>
      <c r="B117" s="90"/>
      <c r="C117" s="49"/>
      <c r="D117" s="33"/>
      <c r="E117" s="49"/>
      <c r="F117" s="123"/>
      <c r="G117" s="123"/>
      <c r="K117" s="29"/>
      <c r="L117" s="29"/>
    </row>
    <row r="118" spans="1:12" s="39" customFormat="1" x14ac:dyDescent="0.2">
      <c r="A118" s="123"/>
      <c r="B118" s="90" t="s">
        <v>189</v>
      </c>
      <c r="C118" s="50" t="str">
        <f>IF(ROUND((C88-C116)/2,1)=0,"Balansas",C88-C116)</f>
        <v>Balansas</v>
      </c>
      <c r="D118" s="33"/>
      <c r="E118" s="50" t="str">
        <f>IF(ROUND((E88-E116)/2,1)=0,"Balansas",E88-E116)</f>
        <v>Balansas</v>
      </c>
      <c r="F118" s="123"/>
      <c r="G118" s="123"/>
      <c r="H118" s="29"/>
      <c r="K118" s="29"/>
      <c r="L118" s="29"/>
    </row>
    <row r="119" spans="1:12" x14ac:dyDescent="0.2">
      <c r="A119" s="116"/>
      <c r="B119" s="33"/>
      <c r="C119" s="33"/>
      <c r="D119" s="33"/>
      <c r="E119" s="33"/>
      <c r="F119" s="116"/>
      <c r="G119" s="116"/>
    </row>
    <row r="120" spans="1:12" x14ac:dyDescent="0.2">
      <c r="A120" s="116"/>
      <c r="B120" s="33"/>
      <c r="C120" s="33"/>
      <c r="D120" s="33"/>
      <c r="E120" s="33"/>
      <c r="F120" s="116"/>
      <c r="G120" s="116"/>
    </row>
    <row r="121" spans="1:12" x14ac:dyDescent="0.2">
      <c r="A121" s="116"/>
      <c r="B121" s="104" t="s">
        <v>192</v>
      </c>
      <c r="C121" s="55"/>
      <c r="D121" s="48"/>
      <c r="E121" s="80"/>
      <c r="F121" s="116"/>
      <c r="G121" s="116"/>
    </row>
    <row r="122" spans="1:12" x14ac:dyDescent="0.2">
      <c r="A122" s="116"/>
      <c r="B122" s="33"/>
      <c r="C122" s="33"/>
      <c r="D122" s="33"/>
      <c r="E122" s="33"/>
      <c r="F122" s="116"/>
      <c r="G122" s="116"/>
    </row>
    <row r="123" spans="1:12" x14ac:dyDescent="0.2">
      <c r="A123" s="116"/>
      <c r="B123" s="89"/>
      <c r="C123" s="33"/>
      <c r="D123" s="33"/>
      <c r="E123" s="33"/>
      <c r="F123" s="116"/>
      <c r="G123" s="116"/>
    </row>
    <row r="124" spans="1:12" ht="12.75" thickBot="1" x14ac:dyDescent="0.25">
      <c r="A124" s="116"/>
      <c r="B124" s="88" t="s">
        <v>195</v>
      </c>
      <c r="C124" s="36" t="str">
        <f>C53</f>
        <v>2015 metai</v>
      </c>
      <c r="D124" s="36"/>
      <c r="E124" s="36" t="str">
        <f>E53</f>
        <v>2016 metai</v>
      </c>
      <c r="F124" s="116"/>
      <c r="G124" s="116"/>
    </row>
    <row r="125" spans="1:12" x14ac:dyDescent="0.2">
      <c r="A125" s="116"/>
      <c r="B125" s="105" t="s">
        <v>343</v>
      </c>
      <c r="C125" s="61" t="s">
        <v>344</v>
      </c>
      <c r="D125" s="51"/>
      <c r="E125" s="81"/>
      <c r="F125" s="116"/>
      <c r="G125" s="116"/>
    </row>
    <row r="126" spans="1:12" x14ac:dyDescent="0.2">
      <c r="A126" s="116"/>
      <c r="B126" s="106"/>
      <c r="C126" s="51"/>
      <c r="D126" s="51"/>
      <c r="E126" s="51"/>
      <c r="F126" s="116"/>
      <c r="G126" s="116"/>
    </row>
    <row r="127" spans="1:12" ht="24" x14ac:dyDescent="0.2">
      <c r="A127" s="116"/>
      <c r="B127" s="107" t="s">
        <v>197</v>
      </c>
      <c r="C127" s="24"/>
      <c r="D127" s="33"/>
      <c r="E127" s="78"/>
      <c r="F127" s="116"/>
      <c r="G127" s="116"/>
    </row>
    <row r="128" spans="1:12" ht="9" customHeight="1" x14ac:dyDescent="0.2">
      <c r="A128" s="116"/>
      <c r="B128" s="33"/>
      <c r="C128" s="46"/>
      <c r="D128" s="10"/>
      <c r="E128" s="46"/>
      <c r="F128" s="116"/>
      <c r="G128" s="116"/>
    </row>
    <row r="129" spans="1:7" ht="24" x14ac:dyDescent="0.2">
      <c r="A129" s="116"/>
      <c r="B129" s="108" t="s">
        <v>345</v>
      </c>
      <c r="C129" s="23"/>
      <c r="D129" s="48"/>
      <c r="E129" s="78"/>
      <c r="F129" s="116"/>
      <c r="G129" s="116"/>
    </row>
    <row r="130" spans="1:7" x14ac:dyDescent="0.2">
      <c r="A130" s="116"/>
      <c r="B130" s="33"/>
      <c r="C130" s="10"/>
      <c r="D130" s="10"/>
      <c r="E130" s="10"/>
      <c r="F130" s="116"/>
      <c r="G130" s="116"/>
    </row>
    <row r="131" spans="1:7" ht="12.75" thickBot="1" x14ac:dyDescent="0.25">
      <c r="A131" s="116"/>
      <c r="B131" s="88" t="s">
        <v>209</v>
      </c>
      <c r="C131" s="36" t="str">
        <f>C53</f>
        <v>2015 metai</v>
      </c>
      <c r="D131" s="36"/>
      <c r="E131" s="36" t="str">
        <f>E53</f>
        <v>2016 metai</v>
      </c>
      <c r="F131" s="116"/>
      <c r="G131" s="116"/>
    </row>
    <row r="132" spans="1:7" x14ac:dyDescent="0.2">
      <c r="A132" s="116"/>
      <c r="B132" s="109" t="s">
        <v>210</v>
      </c>
      <c r="C132" s="4"/>
      <c r="D132" s="37"/>
      <c r="E132" s="11"/>
      <c r="F132" s="116"/>
      <c r="G132" s="116"/>
    </row>
    <row r="133" spans="1:7" x14ac:dyDescent="0.2">
      <c r="A133" s="116"/>
      <c r="B133" s="110" t="s">
        <v>211</v>
      </c>
      <c r="C133" s="24"/>
      <c r="D133" s="47"/>
      <c r="E133" s="11"/>
      <c r="F133" s="116"/>
      <c r="G133" s="116"/>
    </row>
    <row r="134" spans="1:7" x14ac:dyDescent="0.2">
      <c r="A134" s="116"/>
      <c r="B134" s="109" t="s">
        <v>346</v>
      </c>
      <c r="C134" s="24"/>
      <c r="D134" s="33"/>
      <c r="E134" s="79"/>
      <c r="F134" s="116"/>
      <c r="G134" s="116"/>
    </row>
    <row r="135" spans="1:7" x14ac:dyDescent="0.2">
      <c r="A135" s="116"/>
      <c r="B135" s="109" t="s">
        <v>213</v>
      </c>
      <c r="C135" s="24"/>
      <c r="D135" s="33"/>
      <c r="E135" s="79"/>
      <c r="F135" s="116"/>
      <c r="G135" s="116"/>
    </row>
    <row r="136" spans="1:7" ht="25.5" customHeight="1" x14ac:dyDescent="0.2">
      <c r="A136" s="116"/>
      <c r="B136" s="111" t="s">
        <v>215</v>
      </c>
      <c r="C136" s="33"/>
      <c r="D136" s="10"/>
      <c r="E136" s="33"/>
      <c r="F136" s="116"/>
      <c r="G136" s="116"/>
    </row>
    <row r="137" spans="1:7" ht="12" customHeight="1" thickBot="1" x14ac:dyDescent="0.25">
      <c r="A137" s="116"/>
      <c r="B137" s="112"/>
      <c r="C137" s="52"/>
      <c r="D137" s="52"/>
      <c r="E137" s="52"/>
      <c r="F137" s="116"/>
      <c r="G137" s="116"/>
    </row>
    <row r="138" spans="1:7" ht="12" customHeight="1" thickBot="1" x14ac:dyDescent="0.25">
      <c r="A138" s="116"/>
      <c r="B138" s="88" t="s">
        <v>216</v>
      </c>
      <c r="C138" s="36"/>
      <c r="D138" s="36"/>
      <c r="E138" s="36"/>
      <c r="F138" s="116"/>
      <c r="G138" s="116"/>
    </row>
    <row r="139" spans="1:7" ht="86.25" customHeight="1" x14ac:dyDescent="0.2">
      <c r="A139" s="116"/>
      <c r="B139" s="113" t="s">
        <v>218</v>
      </c>
      <c r="C139" s="571"/>
      <c r="D139" s="571"/>
      <c r="E139" s="571"/>
      <c r="F139" s="116"/>
      <c r="G139" s="116"/>
    </row>
    <row r="140" spans="1:7" x14ac:dyDescent="0.2">
      <c r="A140" s="116"/>
      <c r="B140" s="10"/>
      <c r="C140" s="33"/>
      <c r="D140" s="33"/>
      <c r="E140" s="33"/>
      <c r="F140" s="116"/>
      <c r="G140" s="116"/>
    </row>
    <row r="141" spans="1:7" ht="12.75" thickBot="1" x14ac:dyDescent="0.25">
      <c r="A141" s="116"/>
      <c r="B141" s="125"/>
      <c r="C141" s="53"/>
      <c r="D141" s="53"/>
      <c r="E141" s="53"/>
      <c r="F141" s="116"/>
      <c r="G141" s="116"/>
    </row>
    <row r="142" spans="1:7" ht="13.5" customHeight="1" x14ac:dyDescent="0.2">
      <c r="A142" s="116"/>
      <c r="B142" s="33"/>
      <c r="C142" s="33"/>
      <c r="D142" s="33"/>
      <c r="E142" s="33"/>
      <c r="F142" s="116"/>
      <c r="G142" s="116"/>
    </row>
    <row r="143" spans="1:7" x14ac:dyDescent="0.2">
      <c r="A143" s="116"/>
      <c r="B143" s="30" t="s">
        <v>223</v>
      </c>
      <c r="C143" s="82"/>
      <c r="D143" s="82"/>
      <c r="E143" s="82"/>
      <c r="F143" s="116"/>
      <c r="G143" s="116"/>
    </row>
    <row r="144" spans="1:7" x14ac:dyDescent="0.2">
      <c r="A144" s="116"/>
      <c r="B144" s="33" t="s">
        <v>225</v>
      </c>
      <c r="C144" s="577"/>
      <c r="D144" s="577"/>
      <c r="E144" s="577"/>
      <c r="F144" s="116"/>
      <c r="G144" s="116"/>
    </row>
    <row r="145" spans="1:7" x14ac:dyDescent="0.2">
      <c r="A145" s="116"/>
      <c r="B145" s="33" t="s">
        <v>227</v>
      </c>
      <c r="C145" s="579"/>
      <c r="D145" s="579"/>
      <c r="E145" s="579"/>
      <c r="F145" s="116"/>
      <c r="G145" s="116"/>
    </row>
    <row r="146" spans="1:7" ht="24" x14ac:dyDescent="0.2">
      <c r="A146" s="116"/>
      <c r="B146" s="114" t="s">
        <v>229</v>
      </c>
      <c r="C146" s="567"/>
      <c r="D146" s="567"/>
      <c r="E146" s="567"/>
      <c r="F146" s="116"/>
      <c r="G146" s="116"/>
    </row>
    <row r="147" spans="1:7" ht="30" customHeight="1" x14ac:dyDescent="0.2">
      <c r="A147" s="116"/>
      <c r="B147" s="115" t="s">
        <v>347</v>
      </c>
      <c r="C147" s="569"/>
      <c r="D147" s="569"/>
      <c r="E147" s="569"/>
      <c r="F147" s="116"/>
      <c r="G147" s="116"/>
    </row>
    <row r="148" spans="1:7" ht="1.9" customHeight="1" x14ac:dyDescent="0.2">
      <c r="A148" s="116"/>
      <c r="B148" s="116"/>
      <c r="C148" s="116"/>
      <c r="D148" s="116"/>
      <c r="E148" s="124"/>
      <c r="F148" s="116"/>
      <c r="G148" s="116"/>
    </row>
    <row r="149" spans="1:7" ht="8.25" customHeight="1" x14ac:dyDescent="0.2">
      <c r="A149" s="116"/>
      <c r="B149" s="116"/>
      <c r="C149" s="116"/>
      <c r="D149" s="116"/>
      <c r="E149" s="116"/>
      <c r="F149" s="116"/>
      <c r="G149" s="116"/>
    </row>
  </sheetData>
  <sheetProtection password="DF8B" sheet="1" selectLockedCells="1"/>
  <dataConsolidate/>
  <mergeCells count="33">
    <mergeCell ref="C29:E29"/>
    <mergeCell ref="C30:E30"/>
    <mergeCell ref="C31:E31"/>
    <mergeCell ref="C32:E32"/>
    <mergeCell ref="C9:E9"/>
    <mergeCell ref="C10:E10"/>
    <mergeCell ref="C14:E14"/>
    <mergeCell ref="C27:E27"/>
    <mergeCell ref="C28:E28"/>
    <mergeCell ref="D2:E2"/>
    <mergeCell ref="D3:E3"/>
    <mergeCell ref="C49:E49"/>
    <mergeCell ref="C35:D35"/>
    <mergeCell ref="C36:D36"/>
    <mergeCell ref="C37:D37"/>
    <mergeCell ref="C38:D38"/>
    <mergeCell ref="C39:D39"/>
    <mergeCell ref="C40:D40"/>
    <mergeCell ref="C41:D41"/>
    <mergeCell ref="C43:E43"/>
    <mergeCell ref="C44:E44"/>
    <mergeCell ref="C46:E46"/>
    <mergeCell ref="C47:E47"/>
    <mergeCell ref="B6:E6"/>
    <mergeCell ref="C34:E34"/>
    <mergeCell ref="C145:E145"/>
    <mergeCell ref="C146:E146"/>
    <mergeCell ref="C147:E147"/>
    <mergeCell ref="C50:E50"/>
    <mergeCell ref="C51:E51"/>
    <mergeCell ref="C52:E52"/>
    <mergeCell ref="C139:E139"/>
    <mergeCell ref="C144:E144"/>
  </mergeCells>
  <conditionalFormatting sqref="C118 E118">
    <cfRule type="cellIs" dxfId="45" priority="1" stopIfTrue="1" operator="notEqual">
      <formula>"Balansas"</formula>
    </cfRule>
  </conditionalFormatting>
  <dataValidations count="8">
    <dataValidation allowBlank="1" showErrorMessage="1" prompt="Nurodykite identifikacinį numerį (juridinio asmens kodą)" sqref="C29:E30" xr:uid="{00000000-0002-0000-0100-000000000000}"/>
    <dataValidation allowBlank="1" showErrorMessage="1" prompt="Nurodykite pilną įmonės pavadinimą, pvz. Akcinė bendrovė „Pavyzdys“ ar Valstybės įmonė „Pavyzdys“" sqref="C9:E9" xr:uid="{00000000-0002-0000-0100-000001000000}"/>
    <dataValidation type="whole" allowBlank="1" showErrorMessage="1" prompt="Nurodykite identifikacinį numerį (juridinio asmens kodą)" sqref="D27:E27 C27:C28" xr:uid="{00000000-0002-0000-0100-000002000000}">
      <formula1>0</formula1>
      <formula2>9999999999999990000</formula2>
    </dataValidation>
    <dataValidation allowBlank="1" showErrorMessage="1" prompt="Nurodykite įmonės teisinę formą (AB, UAB, VĮ), pasirinkdami iš sąrašo" sqref="C10:E10" xr:uid="{00000000-0002-0000-0100-000003000000}"/>
    <dataValidation allowBlank="1" showErrorMessage="1" prompt="Nurodykite įmonės teisinį statusą. Jei neatitinka nei vieno iš pateiktų sąraše, pasirinkite „-“" sqref="C14:E14" xr:uid="{00000000-0002-0000-0100-000004000000}"/>
    <dataValidation allowBlank="1" showErrorMessage="1" sqref="B51:B52" xr:uid="{00000000-0002-0000-0100-000005000000}"/>
    <dataValidation allowBlank="1" showErrorMessage="1" prompt="Nurodykite įmonės direktoriaus (generalinio direktoriaus) vardą ir pavardę. VĮ miškų urėdijų prašome nurodyti miškų urėdo vardą ir pavardę. Pareigų nurodyti nereikia." sqref="C31:E31" xr:uid="{00000000-0002-0000-0100-000006000000}"/>
    <dataValidation allowBlank="1" showErrorMessage="1" prompt="Nurodykite įmonės vyr. finansininko (vyr. buhalterio) vardą ir pavardę. Pareigų nurodyti nereikia." sqref="C32:E32" xr:uid="{00000000-0002-0000-0100-000007000000}"/>
  </dataValidations>
  <pageMargins left="0.7" right="0.7" top="0.75" bottom="0.75" header="0.3" footer="0.3"/>
  <pageSetup paperSize="9" scale="64" fitToHeight="0" orientation="portrait" r:id="rId1"/>
  <headerFooter>
    <oddFooter>Puslapių &amp;P iš &amp;N</oddFooter>
  </headerFooter>
  <rowBreaks count="1" manualBreakCount="1">
    <brk id="89" min="1" max="4" man="1"/>
  </rowBreaks>
  <colBreaks count="1" manualBreakCount="1">
    <brk id="5" min="1" max="148" man="1"/>
  </col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5">
    <tabColor theme="7" tint="0.59999389629810485"/>
    <pageSetUpPr fitToPage="1"/>
  </sheetPr>
  <dimension ref="A1:XFC121"/>
  <sheetViews>
    <sheetView showGridLines="0" zoomScale="110" zoomScaleNormal="110" workbookViewId="0">
      <selection activeCell="F99" sqref="F99:H99"/>
    </sheetView>
  </sheetViews>
  <sheetFormatPr defaultColWidth="0" defaultRowHeight="15" x14ac:dyDescent="0.25"/>
  <cols>
    <col min="1" max="1" width="8.85546875" style="12" customWidth="1"/>
    <col min="2" max="2" width="25.85546875" style="298" customWidth="1"/>
    <col min="3" max="3" width="8.85546875" style="298" customWidth="1"/>
    <col min="4" max="4" width="54.85546875" style="298" customWidth="1"/>
    <col min="5" max="5" width="20.7109375" style="298" bestFit="1" customWidth="1"/>
    <col min="6" max="6" width="15.5703125" style="298" customWidth="1"/>
    <col min="7" max="7" width="20.7109375" style="298" bestFit="1" customWidth="1"/>
    <col min="8" max="8" width="15.42578125" style="298" customWidth="1"/>
    <col min="9" max="9" width="8.85546875" style="298" customWidth="1"/>
    <col min="10" max="10" width="8.85546875" style="12" customWidth="1"/>
    <col min="11" max="16383" width="15.7109375" hidden="1"/>
    <col min="16384" max="16384" width="5.42578125" hidden="1"/>
  </cols>
  <sheetData>
    <row r="1" spans="2:12" ht="22.9" customHeight="1" thickBot="1" x14ac:dyDescent="0.3"/>
    <row r="2" spans="2:12" ht="25.9" customHeight="1" thickTop="1" x14ac:dyDescent="0.25">
      <c r="B2" s="624" t="s">
        <v>406</v>
      </c>
      <c r="C2" s="625"/>
      <c r="D2" s="625"/>
      <c r="E2" s="625"/>
      <c r="F2" s="625"/>
      <c r="G2" s="637" t="s">
        <v>348</v>
      </c>
      <c r="H2" s="637"/>
      <c r="I2" s="638"/>
    </row>
    <row r="3" spans="2:12" ht="51" customHeight="1" x14ac:dyDescent="0.25">
      <c r="B3" s="622" t="s">
        <v>578</v>
      </c>
      <c r="C3" s="623"/>
      <c r="D3" s="623"/>
      <c r="E3" s="623"/>
      <c r="F3" s="623"/>
      <c r="G3" s="370" t="s">
        <v>326</v>
      </c>
      <c r="H3" s="307"/>
      <c r="I3" s="299"/>
    </row>
    <row r="4" spans="2:12" s="12" customFormat="1" x14ac:dyDescent="0.25">
      <c r="B4" s="437" t="s">
        <v>7</v>
      </c>
      <c r="C4" s="652" t="str">
        <f>'Finansiniai duomenys'!C8</f>
        <v>UAB „Varėnos vandenys“</v>
      </c>
      <c r="D4" s="652"/>
      <c r="E4" s="652"/>
      <c r="F4" s="652"/>
      <c r="G4" s="652"/>
      <c r="H4" s="652"/>
      <c r="I4" s="651"/>
      <c r="K4"/>
    </row>
    <row r="5" spans="2:12" s="12" customFormat="1" x14ac:dyDescent="0.25">
      <c r="B5" s="437" t="s">
        <v>9</v>
      </c>
      <c r="C5" s="650" t="str">
        <f>IFERROR(VLOOKUP(C4,'Finansiniai duomenys'!R2:T232,3,FALSE),"")</f>
        <v xml:space="preserve">Varėnos rajono savivaldybė </v>
      </c>
      <c r="D5" s="650"/>
      <c r="E5" s="650"/>
      <c r="F5" s="650"/>
      <c r="G5" s="650"/>
      <c r="H5" s="650"/>
      <c r="I5" s="651"/>
      <c r="K5"/>
    </row>
    <row r="6" spans="2:12" s="12" customFormat="1" x14ac:dyDescent="0.25">
      <c r="B6" s="437" t="s">
        <v>13</v>
      </c>
      <c r="C6" s="650">
        <f>IFERROR(VLOOKUP(C4,'Finansiniai duomenys'!R2:T232,2,FALSE),"")</f>
        <v>184626819</v>
      </c>
      <c r="D6" s="650"/>
      <c r="E6" s="650"/>
      <c r="F6" s="650"/>
      <c r="G6" s="650"/>
      <c r="H6" s="650"/>
      <c r="I6" s="651"/>
      <c r="K6"/>
    </row>
    <row r="7" spans="2:12" x14ac:dyDescent="0.25">
      <c r="B7" s="437" t="s">
        <v>20</v>
      </c>
      <c r="C7" s="650" t="str">
        <f>IFERROR(VLOOKUP(C4,'Finansiniai duomenys'!R2:V232,5,FALSE),"")</f>
        <v>Vandentvarka</v>
      </c>
      <c r="D7" s="650"/>
      <c r="E7" s="650"/>
      <c r="F7" s="650"/>
      <c r="G7" s="650"/>
      <c r="H7" s="650"/>
      <c r="I7" s="651"/>
      <c r="L7" s="12"/>
    </row>
    <row r="8" spans="2:12" x14ac:dyDescent="0.25">
      <c r="B8" s="369"/>
      <c r="C8" s="371"/>
      <c r="D8" s="371"/>
      <c r="E8" s="82"/>
      <c r="F8" s="372"/>
      <c r="G8" s="82"/>
      <c r="H8" s="373"/>
      <c r="I8" s="299"/>
      <c r="L8" s="12"/>
    </row>
    <row r="9" spans="2:12" x14ac:dyDescent="0.25">
      <c r="B9" s="369"/>
      <c r="C9" s="371"/>
      <c r="D9" s="371"/>
      <c r="E9" s="82"/>
      <c r="F9" s="372"/>
      <c r="G9" s="82"/>
      <c r="H9" s="373"/>
      <c r="I9" s="299"/>
    </row>
    <row r="10" spans="2:12" ht="15.75" thickBot="1" x14ac:dyDescent="0.3">
      <c r="B10" s="369"/>
      <c r="C10" s="371"/>
      <c r="D10" s="371"/>
      <c r="E10" s="82"/>
      <c r="F10" s="372"/>
      <c r="G10" s="82"/>
      <c r="H10" s="373"/>
      <c r="I10" s="299"/>
    </row>
    <row r="11" spans="2:12" ht="16.5" thickTop="1" thickBot="1" x14ac:dyDescent="0.3">
      <c r="B11" s="369"/>
      <c r="C11" s="374" t="s">
        <v>496</v>
      </c>
      <c r="D11" s="375"/>
      <c r="E11" s="376"/>
      <c r="F11" s="377"/>
      <c r="G11" s="378"/>
      <c r="H11" s="377"/>
      <c r="I11" s="379"/>
    </row>
    <row r="12" spans="2:12" ht="16.899999999999999" customHeight="1" thickTop="1" thickBot="1" x14ac:dyDescent="0.3">
      <c r="B12" s="369"/>
      <c r="C12" s="380"/>
      <c r="D12" s="381"/>
      <c r="E12" s="382"/>
      <c r="F12" s="383"/>
      <c r="G12" s="384"/>
      <c r="H12" s="383"/>
      <c r="I12" s="385"/>
    </row>
    <row r="13" spans="2:12" ht="24.75" customHeight="1" thickTop="1" x14ac:dyDescent="0.25">
      <c r="B13" s="369"/>
      <c r="C13" s="653" t="s">
        <v>511</v>
      </c>
      <c r="D13" s="654"/>
      <c r="E13" s="82"/>
      <c r="F13" s="639" t="s">
        <v>201</v>
      </c>
      <c r="G13" s="639"/>
      <c r="H13" s="639"/>
      <c r="I13" s="299"/>
    </row>
    <row r="14" spans="2:12" x14ac:dyDescent="0.25">
      <c r="B14" s="369"/>
      <c r="C14" s="387" t="s">
        <v>512</v>
      </c>
      <c r="D14" s="82"/>
      <c r="E14" s="82"/>
      <c r="F14" s="640"/>
      <c r="G14" s="640"/>
      <c r="H14" s="640"/>
      <c r="I14" s="299"/>
    </row>
    <row r="15" spans="2:12" x14ac:dyDescent="0.25">
      <c r="B15" s="369"/>
      <c r="C15" s="369" t="s">
        <v>513</v>
      </c>
      <c r="D15" s="82"/>
      <c r="E15" s="82"/>
      <c r="F15" s="640"/>
      <c r="G15" s="640"/>
      <c r="H15" s="640"/>
      <c r="I15" s="299"/>
    </row>
    <row r="16" spans="2:12" ht="26.25" customHeight="1" x14ac:dyDescent="0.25">
      <c r="B16" s="369"/>
      <c r="C16" s="655" t="s">
        <v>563</v>
      </c>
      <c r="D16" s="656"/>
      <c r="E16" s="393"/>
      <c r="F16" s="663"/>
      <c r="G16" s="661"/>
      <c r="H16" s="662"/>
      <c r="I16" s="299"/>
    </row>
    <row r="17" spans="2:9" ht="15.75" thickBot="1" x14ac:dyDescent="0.3">
      <c r="B17" s="369"/>
      <c r="C17" s="388"/>
      <c r="D17" s="389"/>
      <c r="E17" s="389"/>
      <c r="F17" s="405"/>
      <c r="G17" s="405"/>
      <c r="H17" s="406"/>
      <c r="I17" s="390"/>
    </row>
    <row r="18" spans="2:9" x14ac:dyDescent="0.25">
      <c r="B18" s="369"/>
      <c r="C18" s="369"/>
      <c r="D18" s="82"/>
      <c r="E18" s="82"/>
      <c r="F18" s="391"/>
      <c r="G18" s="391"/>
      <c r="H18" s="392"/>
      <c r="I18" s="299"/>
    </row>
    <row r="19" spans="2:9" x14ac:dyDescent="0.25">
      <c r="B19" s="369"/>
      <c r="C19" s="369" t="s">
        <v>514</v>
      </c>
      <c r="D19" s="82"/>
      <c r="E19" s="393"/>
      <c r="F19" s="641" t="s">
        <v>198</v>
      </c>
      <c r="G19" s="642"/>
      <c r="H19" s="643"/>
      <c r="I19" s="299"/>
    </row>
    <row r="20" spans="2:9" x14ac:dyDescent="0.25">
      <c r="B20" s="549"/>
      <c r="C20" s="34" t="s">
        <v>535</v>
      </c>
      <c r="D20" s="82"/>
      <c r="E20" s="82"/>
      <c r="F20" s="657" t="s">
        <v>587</v>
      </c>
      <c r="G20" s="658"/>
      <c r="H20" s="659"/>
      <c r="I20" s="299"/>
    </row>
    <row r="21" spans="2:9" x14ac:dyDescent="0.25">
      <c r="B21" s="549"/>
      <c r="C21" s="394" t="s">
        <v>515</v>
      </c>
      <c r="D21" s="395"/>
      <c r="E21" s="396"/>
      <c r="F21" s="644">
        <v>2023</v>
      </c>
      <c r="G21" s="645"/>
      <c r="H21" s="646"/>
      <c r="I21" s="397"/>
    </row>
    <row r="22" spans="2:9" x14ac:dyDescent="0.25">
      <c r="B22" s="549"/>
      <c r="C22" s="82" t="s">
        <v>516</v>
      </c>
      <c r="D22" s="398"/>
      <c r="E22" s="393"/>
      <c r="F22" s="647">
        <v>5</v>
      </c>
      <c r="G22" s="648"/>
      <c r="H22" s="649"/>
      <c r="I22" s="299"/>
    </row>
    <row r="23" spans="2:9" x14ac:dyDescent="0.25">
      <c r="B23" s="549"/>
      <c r="C23" s="82" t="s">
        <v>533</v>
      </c>
      <c r="D23" s="398"/>
      <c r="E23" s="393"/>
      <c r="F23" s="671" t="s">
        <v>585</v>
      </c>
      <c r="G23" s="671"/>
      <c r="H23" s="672"/>
      <c r="I23" s="299"/>
    </row>
    <row r="24" spans="2:9" ht="15.75" thickBot="1" x14ac:dyDescent="0.3">
      <c r="B24" s="549"/>
      <c r="C24" s="399" t="s">
        <v>534</v>
      </c>
      <c r="D24" s="400"/>
      <c r="E24" s="401"/>
      <c r="F24" s="647"/>
      <c r="G24" s="648"/>
      <c r="H24" s="649"/>
      <c r="I24" s="402"/>
    </row>
    <row r="25" spans="2:9" ht="16.5" thickTop="1" thickBot="1" x14ac:dyDescent="0.3">
      <c r="B25" s="549"/>
      <c r="C25" s="389"/>
      <c r="D25" s="403"/>
      <c r="E25" s="404"/>
      <c r="F25" s="405"/>
      <c r="G25" s="405"/>
      <c r="H25" s="406"/>
      <c r="I25" s="390"/>
    </row>
    <row r="26" spans="2:9" x14ac:dyDescent="0.25">
      <c r="B26" s="549"/>
      <c r="C26" s="556" t="s">
        <v>580</v>
      </c>
      <c r="D26" s="553"/>
      <c r="E26" s="552"/>
      <c r="F26" s="557"/>
      <c r="G26" s="554"/>
      <c r="H26" s="558"/>
      <c r="I26" s="555"/>
    </row>
    <row r="27" spans="2:9" x14ac:dyDescent="0.25">
      <c r="B27" s="549"/>
      <c r="C27" s="82"/>
      <c r="D27" s="398"/>
      <c r="E27" s="393"/>
      <c r="F27" s="391"/>
      <c r="G27" s="391"/>
      <c r="H27" s="392"/>
      <c r="I27" s="299"/>
    </row>
    <row r="28" spans="2:9" x14ac:dyDescent="0.25">
      <c r="B28" s="549"/>
      <c r="C28" s="82" t="s">
        <v>581</v>
      </c>
      <c r="D28" s="398"/>
      <c r="E28" s="393"/>
      <c r="F28" s="665" t="s">
        <v>201</v>
      </c>
      <c r="G28" s="666"/>
      <c r="H28" s="667"/>
      <c r="I28" s="299"/>
    </row>
    <row r="29" spans="2:9" x14ac:dyDescent="0.25">
      <c r="B29" s="549"/>
      <c r="C29" s="82" t="s">
        <v>561</v>
      </c>
      <c r="D29" s="398"/>
      <c r="E29" s="82"/>
      <c r="F29" s="660" t="s">
        <v>201</v>
      </c>
      <c r="G29" s="661"/>
      <c r="H29" s="662"/>
      <c r="I29" s="299"/>
    </row>
    <row r="30" spans="2:9" ht="35.25" customHeight="1" thickBot="1" x14ac:dyDescent="0.3">
      <c r="B30" s="549"/>
      <c r="C30" s="664" t="s">
        <v>562</v>
      </c>
      <c r="D30" s="664"/>
      <c r="E30" s="491"/>
      <c r="F30" s="668" t="s">
        <v>201</v>
      </c>
      <c r="G30" s="669"/>
      <c r="H30" s="670"/>
      <c r="I30" s="299"/>
    </row>
    <row r="31" spans="2:9" ht="50.25" customHeight="1" x14ac:dyDescent="0.25">
      <c r="B31" s="369"/>
      <c r="C31" s="655" t="s">
        <v>564</v>
      </c>
      <c r="D31" s="656"/>
      <c r="E31" s="393"/>
      <c r="F31" s="663" t="s">
        <v>201</v>
      </c>
      <c r="G31" s="661"/>
      <c r="H31" s="662"/>
      <c r="I31" s="299"/>
    </row>
    <row r="32" spans="2:9" ht="15.75" thickBot="1" x14ac:dyDescent="0.3">
      <c r="B32" s="369"/>
      <c r="C32" s="388"/>
      <c r="D32" s="389"/>
      <c r="E32" s="404"/>
      <c r="F32" s="407"/>
      <c r="G32" s="389"/>
      <c r="H32" s="407"/>
      <c r="I32" s="390"/>
    </row>
    <row r="33" spans="2:9" x14ac:dyDescent="0.25">
      <c r="B33" s="369"/>
      <c r="C33" s="411"/>
      <c r="D33" s="411"/>
      <c r="E33" s="82"/>
      <c r="F33" s="540"/>
      <c r="G33" s="540"/>
      <c r="H33" s="540"/>
      <c r="I33" s="541"/>
    </row>
    <row r="34" spans="2:9" ht="26.25" customHeight="1" x14ac:dyDescent="0.25">
      <c r="B34" s="549"/>
      <c r="C34" s="537" t="s">
        <v>566</v>
      </c>
      <c r="D34" s="534"/>
      <c r="E34" s="535"/>
      <c r="F34" s="542" t="s">
        <v>499</v>
      </c>
      <c r="G34" s="535"/>
      <c r="H34" s="543" t="s">
        <v>500</v>
      </c>
      <c r="I34" s="536"/>
    </row>
    <row r="35" spans="2:9" ht="18" customHeight="1" x14ac:dyDescent="0.25">
      <c r="B35" s="549"/>
      <c r="C35" s="544" t="s">
        <v>579</v>
      </c>
      <c r="D35" s="411"/>
      <c r="E35" s="82"/>
      <c r="F35" s="82"/>
      <c r="G35" s="82"/>
      <c r="H35" s="82"/>
      <c r="I35" s="299"/>
    </row>
    <row r="36" spans="2:9" x14ac:dyDescent="0.25">
      <c r="B36" s="549"/>
      <c r="C36" s="544" t="s">
        <v>565</v>
      </c>
      <c r="D36" s="411"/>
      <c r="E36" s="82"/>
      <c r="F36" s="547">
        <f>'Finansiniai duomenys'!C34</f>
        <v>1583.1</v>
      </c>
      <c r="G36" s="82"/>
      <c r="H36" s="547">
        <f>'Finansiniai duomenys'!E34</f>
        <v>1674.5</v>
      </c>
      <c r="I36" s="299"/>
    </row>
    <row r="37" spans="2:9" x14ac:dyDescent="0.25">
      <c r="B37" s="549"/>
      <c r="C37" s="546" t="s">
        <v>567</v>
      </c>
      <c r="D37" s="559" t="s">
        <v>586</v>
      </c>
      <c r="E37" s="82"/>
      <c r="F37" s="560">
        <v>1583.1</v>
      </c>
      <c r="G37" s="82"/>
      <c r="H37" s="560">
        <v>1674.5</v>
      </c>
      <c r="I37" s="299"/>
    </row>
    <row r="38" spans="2:9" x14ac:dyDescent="0.25">
      <c r="B38" s="549"/>
      <c r="C38" s="546" t="s">
        <v>568</v>
      </c>
      <c r="D38" s="559"/>
      <c r="E38" s="82"/>
      <c r="F38" s="560"/>
      <c r="G38" s="82"/>
      <c r="H38" s="560"/>
      <c r="I38" s="299"/>
    </row>
    <row r="39" spans="2:9" x14ac:dyDescent="0.25">
      <c r="B39" s="549"/>
      <c r="C39" s="546" t="s">
        <v>569</v>
      </c>
      <c r="D39" s="559"/>
      <c r="E39" s="82"/>
      <c r="F39" s="560"/>
      <c r="G39" s="82"/>
      <c r="H39" s="560"/>
      <c r="I39" s="299"/>
    </row>
    <row r="40" spans="2:9" x14ac:dyDescent="0.25">
      <c r="B40" s="549"/>
      <c r="C40" s="546" t="s">
        <v>570</v>
      </c>
      <c r="D40" s="559"/>
      <c r="E40" s="82"/>
      <c r="F40" s="560"/>
      <c r="G40" s="82"/>
      <c r="H40" s="560"/>
      <c r="I40" s="299"/>
    </row>
    <row r="41" spans="2:9" x14ac:dyDescent="0.25">
      <c r="B41" s="549"/>
      <c r="C41" s="546" t="s">
        <v>571</v>
      </c>
      <c r="D41" s="559"/>
      <c r="E41" s="82"/>
      <c r="F41" s="560"/>
      <c r="G41" s="82"/>
      <c r="H41" s="560"/>
      <c r="I41" s="299"/>
    </row>
    <row r="42" spans="2:9" x14ac:dyDescent="0.25">
      <c r="B42" s="549"/>
      <c r="C42" s="546" t="s">
        <v>572</v>
      </c>
      <c r="D42" s="559"/>
      <c r="E42" s="82"/>
      <c r="F42" s="560"/>
      <c r="G42" s="82"/>
      <c r="H42" s="560"/>
      <c r="I42" s="299"/>
    </row>
    <row r="43" spans="2:9" x14ac:dyDescent="0.25">
      <c r="B43" s="549"/>
      <c r="C43" s="546" t="s">
        <v>573</v>
      </c>
      <c r="D43" s="559"/>
      <c r="E43" s="82"/>
      <c r="F43" s="560"/>
      <c r="G43" s="82"/>
      <c r="H43" s="560"/>
      <c r="I43" s="299"/>
    </row>
    <row r="44" spans="2:9" x14ac:dyDescent="0.25">
      <c r="B44" s="549"/>
      <c r="C44" s="546" t="s">
        <v>574</v>
      </c>
      <c r="D44" s="559"/>
      <c r="E44" s="82"/>
      <c r="F44" s="560"/>
      <c r="G44" s="82"/>
      <c r="H44" s="560"/>
      <c r="I44" s="299"/>
    </row>
    <row r="45" spans="2:9" x14ac:dyDescent="0.25">
      <c r="B45" s="549"/>
      <c r="C45" s="546" t="s">
        <v>576</v>
      </c>
      <c r="D45" s="559"/>
      <c r="E45" s="82"/>
      <c r="F45" s="560"/>
      <c r="G45" s="82"/>
      <c r="H45" s="560"/>
      <c r="I45" s="299"/>
    </row>
    <row r="46" spans="2:9" x14ac:dyDescent="0.25">
      <c r="B46" s="549"/>
      <c r="C46" s="546" t="s">
        <v>577</v>
      </c>
      <c r="D46" s="559"/>
      <c r="E46" s="82"/>
      <c r="F46" s="560"/>
      <c r="G46" s="82"/>
      <c r="H46" s="560"/>
      <c r="I46" s="299"/>
    </row>
    <row r="47" spans="2:9" x14ac:dyDescent="0.25">
      <c r="B47" s="549"/>
      <c r="C47" s="545" t="s">
        <v>575</v>
      </c>
      <c r="D47" s="411"/>
      <c r="E47" s="82"/>
      <c r="F47" s="547">
        <f>F36-F37-F38-F39-F40-F44-F45-F46-F41-F43</f>
        <v>0</v>
      </c>
      <c r="G47" s="82"/>
      <c r="H47" s="547">
        <f>H36-H37-H38-H39-H40-H44-H45-H46-H41-H43</f>
        <v>0</v>
      </c>
      <c r="I47" s="299"/>
    </row>
    <row r="48" spans="2:9" ht="15.75" thickBot="1" x14ac:dyDescent="0.3">
      <c r="B48" s="369"/>
      <c r="C48" s="538"/>
      <c r="D48" s="539"/>
      <c r="E48" s="409"/>
      <c r="F48" s="409"/>
      <c r="G48" s="409"/>
      <c r="H48" s="409"/>
      <c r="I48" s="410"/>
    </row>
    <row r="49" spans="2:9" ht="16.5" thickTop="1" thickBot="1" x14ac:dyDescent="0.3">
      <c r="B49" s="369"/>
      <c r="C49" s="411"/>
      <c r="D49" s="411"/>
      <c r="E49" s="82"/>
      <c r="F49" s="82"/>
      <c r="G49" s="82"/>
      <c r="H49" s="82"/>
      <c r="I49" s="299"/>
    </row>
    <row r="50" spans="2:9" ht="25.5" thickTop="1" thickBot="1" x14ac:dyDescent="0.3">
      <c r="B50" s="369"/>
      <c r="C50" s="374" t="s">
        <v>387</v>
      </c>
      <c r="D50" s="424"/>
      <c r="E50" s="376"/>
      <c r="F50" s="377" t="s">
        <v>499</v>
      </c>
      <c r="G50" s="378"/>
      <c r="H50" s="439" t="s">
        <v>500</v>
      </c>
      <c r="I50" s="441"/>
    </row>
    <row r="51" spans="2:9" ht="16.5" thickTop="1" thickBot="1" x14ac:dyDescent="0.3">
      <c r="B51" s="369"/>
      <c r="C51" s="476" t="s">
        <v>552</v>
      </c>
      <c r="D51" s="477"/>
      <c r="E51" s="478"/>
      <c r="F51" s="520"/>
      <c r="G51" s="479"/>
      <c r="H51" s="520"/>
      <c r="I51" s="480"/>
    </row>
    <row r="52" spans="2:9" ht="15.75" thickBot="1" x14ac:dyDescent="0.3">
      <c r="B52" s="369"/>
      <c r="C52" s="483" t="s">
        <v>556</v>
      </c>
      <c r="D52" s="484"/>
      <c r="E52" s="485"/>
      <c r="F52" s="486"/>
      <c r="G52" s="487"/>
      <c r="H52" s="486"/>
      <c r="I52" s="488"/>
    </row>
    <row r="53" spans="2:9" x14ac:dyDescent="0.25">
      <c r="B53" s="369"/>
      <c r="C53" s="369" t="s">
        <v>544</v>
      </c>
      <c r="D53" s="82"/>
      <c r="E53" s="82"/>
      <c r="F53" s="511"/>
      <c r="G53" s="82"/>
      <c r="H53" s="511"/>
      <c r="I53" s="299"/>
    </row>
    <row r="54" spans="2:9" x14ac:dyDescent="0.25">
      <c r="B54" s="369"/>
      <c r="C54" s="369" t="s">
        <v>547</v>
      </c>
      <c r="D54" s="82"/>
      <c r="E54" s="82"/>
      <c r="F54" s="511"/>
      <c r="G54" s="82"/>
      <c r="H54" s="511"/>
      <c r="I54" s="299"/>
    </row>
    <row r="55" spans="2:9" x14ac:dyDescent="0.25">
      <c r="B55" s="369"/>
      <c r="C55" s="369" t="s">
        <v>545</v>
      </c>
      <c r="D55" s="82"/>
      <c r="E55" s="82"/>
      <c r="F55" s="511"/>
      <c r="G55" s="82"/>
      <c r="H55" s="511"/>
      <c r="I55" s="299"/>
    </row>
    <row r="56" spans="2:9" x14ac:dyDescent="0.25">
      <c r="B56" s="369"/>
      <c r="C56" s="369" t="s">
        <v>549</v>
      </c>
      <c r="D56" s="82"/>
      <c r="E56" s="82"/>
      <c r="F56" s="511"/>
      <c r="G56" s="82"/>
      <c r="H56" s="511"/>
      <c r="I56" s="299"/>
    </row>
    <row r="57" spans="2:9" ht="15.75" thickBot="1" x14ac:dyDescent="0.3">
      <c r="B57" s="369"/>
      <c r="C57" s="388" t="s">
        <v>546</v>
      </c>
      <c r="D57" s="389"/>
      <c r="E57" s="389"/>
      <c r="F57" s="512"/>
      <c r="G57" s="389"/>
      <c r="H57" s="512"/>
      <c r="I57" s="390"/>
    </row>
    <row r="58" spans="2:9" ht="15.75" thickBot="1" x14ac:dyDescent="0.3">
      <c r="B58" s="369"/>
      <c r="C58" s="458" t="s">
        <v>548</v>
      </c>
      <c r="D58" s="451"/>
      <c r="E58" s="451"/>
      <c r="F58" s="513"/>
      <c r="G58" s="451"/>
      <c r="H58" s="513"/>
      <c r="I58" s="463"/>
    </row>
    <row r="59" spans="2:9" ht="15.75" thickBot="1" x14ac:dyDescent="0.3">
      <c r="B59" s="369"/>
      <c r="C59" s="481" t="s">
        <v>550</v>
      </c>
      <c r="D59" s="451"/>
      <c r="E59" s="451"/>
      <c r="F59" s="513"/>
      <c r="G59" s="451"/>
      <c r="H59" s="513"/>
      <c r="I59" s="482"/>
    </row>
    <row r="60" spans="2:9" ht="15.75" thickBot="1" x14ac:dyDescent="0.3">
      <c r="B60" s="369"/>
      <c r="C60" s="408" t="s">
        <v>551</v>
      </c>
      <c r="D60" s="409"/>
      <c r="E60" s="409"/>
      <c r="F60" s="514"/>
      <c r="G60" s="409"/>
      <c r="H60" s="514"/>
      <c r="I60" s="410"/>
    </row>
    <row r="61" spans="2:9" ht="16.5" thickTop="1" thickBot="1" x14ac:dyDescent="0.3">
      <c r="B61" s="369"/>
      <c r="C61" s="489"/>
      <c r="D61" s="82"/>
      <c r="E61" s="82"/>
      <c r="F61" s="444"/>
      <c r="G61" s="82"/>
      <c r="H61" s="444"/>
      <c r="I61" s="299"/>
    </row>
    <row r="62" spans="2:9" ht="25.5" thickTop="1" thickBot="1" x14ac:dyDescent="0.3">
      <c r="B62" s="551"/>
      <c r="C62" s="466" t="s">
        <v>386</v>
      </c>
      <c r="D62" s="413"/>
      <c r="E62" s="414"/>
      <c r="F62" s="415" t="s">
        <v>499</v>
      </c>
      <c r="G62" s="416"/>
      <c r="H62" s="415" t="s">
        <v>500</v>
      </c>
      <c r="I62" s="417"/>
    </row>
    <row r="63" spans="2:9" ht="15.75" thickTop="1" x14ac:dyDescent="0.25">
      <c r="B63" s="549"/>
      <c r="C63" s="394" t="s">
        <v>536</v>
      </c>
      <c r="D63" s="395"/>
      <c r="E63" s="65"/>
      <c r="F63" s="529"/>
      <c r="G63" s="442"/>
      <c r="H63" s="529"/>
      <c r="I63" s="445"/>
    </row>
    <row r="64" spans="2:9" ht="15.75" thickBot="1" x14ac:dyDescent="0.3">
      <c r="B64" s="549"/>
      <c r="C64" s="389" t="s">
        <v>537</v>
      </c>
      <c r="D64" s="447"/>
      <c r="E64" s="448"/>
      <c r="F64" s="530"/>
      <c r="G64" s="449"/>
      <c r="H64" s="530"/>
      <c r="I64" s="450"/>
    </row>
    <row r="65" spans="2:10" ht="15.75" thickBot="1" x14ac:dyDescent="0.3">
      <c r="B65" s="549"/>
      <c r="C65" s="451" t="s">
        <v>538</v>
      </c>
      <c r="D65" s="451"/>
      <c r="E65" s="451"/>
      <c r="F65" s="531"/>
      <c r="G65" s="451"/>
      <c r="H65" s="531"/>
      <c r="I65" s="452"/>
    </row>
    <row r="66" spans="2:10" x14ac:dyDescent="0.25">
      <c r="B66" s="549"/>
      <c r="C66" s="82" t="s">
        <v>542</v>
      </c>
      <c r="D66" s="82"/>
      <c r="E66" s="82"/>
      <c r="F66" s="532"/>
      <c r="G66" s="82"/>
      <c r="H66" s="532"/>
      <c r="I66" s="421"/>
    </row>
    <row r="67" spans="2:10" ht="15.75" thickBot="1" x14ac:dyDescent="0.3">
      <c r="B67" s="549"/>
      <c r="C67" s="548" t="s">
        <v>539</v>
      </c>
      <c r="D67" s="389"/>
      <c r="E67" s="389"/>
      <c r="F67" s="533"/>
      <c r="G67" s="389"/>
      <c r="H67" s="533"/>
      <c r="I67" s="446"/>
    </row>
    <row r="68" spans="2:10" x14ac:dyDescent="0.25">
      <c r="B68" s="549"/>
      <c r="C68" s="82" t="s">
        <v>540</v>
      </c>
      <c r="D68" s="82"/>
      <c r="E68" s="82"/>
      <c r="F68" s="532"/>
      <c r="G68" s="82"/>
      <c r="H68" s="532"/>
      <c r="I68" s="421"/>
    </row>
    <row r="69" spans="2:10" ht="15.75" thickBot="1" x14ac:dyDescent="0.3">
      <c r="B69" s="549"/>
      <c r="C69" s="389" t="s">
        <v>541</v>
      </c>
      <c r="D69" s="389"/>
      <c r="E69" s="389"/>
      <c r="F69" s="533"/>
      <c r="G69" s="389"/>
      <c r="H69" s="533"/>
      <c r="I69" s="446"/>
    </row>
    <row r="70" spans="2:10" ht="15.75" thickBot="1" x14ac:dyDescent="0.3">
      <c r="B70" s="549"/>
      <c r="C70" s="550" t="s">
        <v>543</v>
      </c>
      <c r="D70" s="469"/>
      <c r="E70" s="451"/>
      <c r="F70" s="492" t="str">
        <f>IF(ROUND(SUM(F66:F67),1)=ROUND(SUM(F68:F69),1),"Balansas","Klaida")</f>
        <v>Balansas</v>
      </c>
      <c r="G70" s="451"/>
      <c r="H70" s="492" t="str">
        <f>IF(ROUND(SUM(H66:H67),1)=ROUND(SUM(H68:H69),1),"Balansas","Klaida")</f>
        <v>Balansas</v>
      </c>
      <c r="I70" s="463"/>
    </row>
    <row r="71" spans="2:10" ht="15.75" thickBot="1" x14ac:dyDescent="0.3">
      <c r="B71" s="369"/>
      <c r="C71" s="82"/>
      <c r="D71" s="82"/>
      <c r="E71" s="82"/>
      <c r="F71" s="444"/>
      <c r="G71" s="82"/>
      <c r="H71" s="444"/>
      <c r="I71" s="410"/>
      <c r="J71" s="465"/>
    </row>
    <row r="72" spans="2:10" ht="23.25" customHeight="1" thickTop="1" thickBot="1" x14ac:dyDescent="0.3">
      <c r="B72" s="369"/>
      <c r="C72" s="374" t="s">
        <v>385</v>
      </c>
      <c r="D72" s="375"/>
      <c r="E72" s="376"/>
      <c r="F72" s="439" t="s">
        <v>499</v>
      </c>
      <c r="G72" s="440"/>
      <c r="H72" s="439" t="s">
        <v>500</v>
      </c>
      <c r="I72" s="441"/>
    </row>
    <row r="73" spans="2:10" ht="15.75" thickTop="1" x14ac:dyDescent="0.25">
      <c r="B73" s="369"/>
      <c r="C73" s="367" t="s">
        <v>553</v>
      </c>
      <c r="D73" s="368"/>
      <c r="E73" s="368"/>
      <c r="F73" s="515">
        <v>1526.6</v>
      </c>
      <c r="G73" s="368"/>
      <c r="H73" s="518">
        <v>417.3</v>
      </c>
      <c r="I73" s="438"/>
    </row>
    <row r="74" spans="2:10" ht="15.75" thickBot="1" x14ac:dyDescent="0.3">
      <c r="B74" s="369"/>
      <c r="C74" s="388" t="s">
        <v>554</v>
      </c>
      <c r="D74" s="389"/>
      <c r="E74" s="389"/>
      <c r="F74" s="512">
        <v>156.80000000000001</v>
      </c>
      <c r="G74" s="389"/>
      <c r="H74" s="517">
        <v>156.9</v>
      </c>
      <c r="I74" s="390"/>
    </row>
    <row r="75" spans="2:10" ht="15.75" thickBot="1" x14ac:dyDescent="0.3">
      <c r="B75" s="369"/>
      <c r="C75" s="458" t="s">
        <v>555</v>
      </c>
      <c r="D75" s="469"/>
      <c r="E75" s="451"/>
      <c r="F75" s="513">
        <v>102.9</v>
      </c>
      <c r="G75" s="451"/>
      <c r="H75" s="519">
        <v>103.1</v>
      </c>
      <c r="I75" s="463"/>
    </row>
    <row r="76" spans="2:10" x14ac:dyDescent="0.25">
      <c r="B76" s="369"/>
      <c r="C76" s="464" t="s">
        <v>557</v>
      </c>
      <c r="D76" s="82"/>
      <c r="E76" s="82"/>
      <c r="F76" s="516">
        <v>740.3</v>
      </c>
      <c r="G76" s="82"/>
      <c r="H76" s="516">
        <v>767.9</v>
      </c>
      <c r="I76" s="386"/>
    </row>
    <row r="77" spans="2:10" ht="15.75" thickBot="1" x14ac:dyDescent="0.3">
      <c r="B77" s="369"/>
      <c r="C77" s="467" t="s">
        <v>558</v>
      </c>
      <c r="D77" s="389"/>
      <c r="E77" s="389"/>
      <c r="F77" s="517">
        <v>217</v>
      </c>
      <c r="G77" s="389"/>
      <c r="H77" s="517">
        <v>222</v>
      </c>
      <c r="I77" s="468"/>
    </row>
    <row r="78" spans="2:10" x14ac:dyDescent="0.25">
      <c r="B78" s="369"/>
      <c r="C78" s="464" t="s">
        <v>559</v>
      </c>
      <c r="D78" s="300"/>
      <c r="E78" s="300"/>
      <c r="F78" s="516">
        <v>487</v>
      </c>
      <c r="G78" s="300"/>
      <c r="H78" s="516">
        <v>486.4</v>
      </c>
      <c r="I78" s="386"/>
    </row>
    <row r="79" spans="2:10" ht="15.75" thickBot="1" x14ac:dyDescent="0.3">
      <c r="B79" s="369"/>
      <c r="C79" s="467" t="s">
        <v>560</v>
      </c>
      <c r="D79" s="490"/>
      <c r="E79" s="490"/>
      <c r="F79" s="517">
        <v>487</v>
      </c>
      <c r="G79" s="490"/>
      <c r="H79" s="517">
        <v>486.4</v>
      </c>
      <c r="I79" s="468"/>
    </row>
    <row r="80" spans="2:10" ht="15.75" thickBot="1" x14ac:dyDescent="0.3">
      <c r="B80" s="369"/>
      <c r="C80" s="82"/>
      <c r="D80" s="444"/>
      <c r="E80" s="444"/>
      <c r="F80" s="444"/>
      <c r="G80" s="444"/>
      <c r="H80" s="444"/>
      <c r="I80" s="299"/>
    </row>
    <row r="81" spans="1:9" ht="27" customHeight="1" thickTop="1" x14ac:dyDescent="0.25">
      <c r="A81" s="429"/>
      <c r="B81" s="369"/>
      <c r="C81" s="412" t="s">
        <v>46</v>
      </c>
      <c r="D81" s="413"/>
      <c r="E81" s="414"/>
      <c r="F81" s="415" t="s">
        <v>499</v>
      </c>
      <c r="G81" s="416"/>
      <c r="H81" s="415" t="s">
        <v>500</v>
      </c>
      <c r="I81" s="417"/>
    </row>
    <row r="82" spans="1:9" ht="15.75" thickBot="1" x14ac:dyDescent="0.3">
      <c r="A82" s="429"/>
      <c r="B82" s="369"/>
      <c r="C82" s="453" t="s">
        <v>498</v>
      </c>
      <c r="D82" s="454"/>
      <c r="E82" s="455"/>
      <c r="F82" s="521"/>
      <c r="G82" s="456"/>
      <c r="H82" s="521"/>
      <c r="I82" s="457"/>
    </row>
    <row r="83" spans="1:9" ht="15.75" thickBot="1" x14ac:dyDescent="0.3">
      <c r="A83" s="429"/>
      <c r="B83" s="369"/>
      <c r="C83" s="458" t="s">
        <v>497</v>
      </c>
      <c r="D83" s="459"/>
      <c r="E83" s="460"/>
      <c r="F83" s="522"/>
      <c r="G83" s="461"/>
      <c r="H83" s="522"/>
      <c r="I83" s="462"/>
    </row>
    <row r="84" spans="1:9" x14ac:dyDescent="0.25">
      <c r="A84" s="429"/>
      <c r="B84" s="369"/>
      <c r="C84" s="369" t="s">
        <v>398</v>
      </c>
      <c r="D84" s="82"/>
      <c r="E84" s="82"/>
      <c r="F84" s="523"/>
      <c r="G84" s="82"/>
      <c r="H84" s="523"/>
      <c r="I84" s="299"/>
    </row>
    <row r="85" spans="1:9" x14ac:dyDescent="0.25">
      <c r="A85" s="429"/>
      <c r="B85" s="369"/>
      <c r="C85" s="369" t="s">
        <v>384</v>
      </c>
      <c r="D85" s="82"/>
      <c r="E85" s="82"/>
      <c r="F85" s="523"/>
      <c r="G85" s="82"/>
      <c r="H85" s="523"/>
      <c r="I85" s="299"/>
    </row>
    <row r="86" spans="1:9" x14ac:dyDescent="0.25">
      <c r="A86" s="429"/>
      <c r="B86" s="369"/>
      <c r="C86" s="369" t="s">
        <v>399</v>
      </c>
      <c r="D86" s="82"/>
      <c r="E86" s="82"/>
      <c r="F86" s="523"/>
      <c r="G86" s="82"/>
      <c r="H86" s="523"/>
      <c r="I86" s="299"/>
    </row>
    <row r="87" spans="1:9" x14ac:dyDescent="0.25">
      <c r="A87" s="429"/>
      <c r="B87" s="369"/>
      <c r="C87" s="369" t="s">
        <v>400</v>
      </c>
      <c r="D87" s="82"/>
      <c r="E87" s="82"/>
      <c r="F87" s="523"/>
      <c r="G87" s="82"/>
      <c r="H87" s="523"/>
      <c r="I87" s="299"/>
    </row>
    <row r="88" spans="1:9" x14ac:dyDescent="0.25">
      <c r="A88" s="429"/>
      <c r="B88" s="369"/>
      <c r="C88" s="369" t="s">
        <v>401</v>
      </c>
      <c r="D88" s="82"/>
      <c r="E88" s="82"/>
      <c r="F88" s="523"/>
      <c r="G88" s="82"/>
      <c r="H88" s="523"/>
      <c r="I88" s="299"/>
    </row>
    <row r="89" spans="1:9" x14ac:dyDescent="0.25">
      <c r="A89" s="429"/>
      <c r="B89" s="369"/>
      <c r="C89" s="369" t="s">
        <v>402</v>
      </c>
      <c r="D89" s="82"/>
      <c r="E89" s="82"/>
      <c r="F89" s="526"/>
      <c r="G89" s="82"/>
      <c r="H89" s="523"/>
      <c r="I89" s="299"/>
    </row>
    <row r="90" spans="1:9" ht="15.75" thickBot="1" x14ac:dyDescent="0.3">
      <c r="A90" s="429"/>
      <c r="B90" s="369"/>
      <c r="C90" s="369" t="s">
        <v>395</v>
      </c>
      <c r="D90" s="82"/>
      <c r="E90" s="82"/>
      <c r="F90" s="527"/>
      <c r="G90" s="82"/>
      <c r="H90" s="524"/>
      <c r="I90" s="299"/>
    </row>
    <row r="91" spans="1:9" ht="16.5" thickTop="1" thickBot="1" x14ac:dyDescent="0.3">
      <c r="A91" s="429"/>
      <c r="B91" s="369"/>
      <c r="C91" s="418" t="s">
        <v>396</v>
      </c>
      <c r="D91" s="419"/>
      <c r="E91" s="419"/>
      <c r="F91" s="528"/>
      <c r="G91" s="419"/>
      <c r="H91" s="525">
        <v>4</v>
      </c>
      <c r="I91" s="420"/>
    </row>
    <row r="92" spans="1:9" ht="16.5" thickTop="1" thickBot="1" x14ac:dyDescent="0.3">
      <c r="A92" s="429"/>
      <c r="B92" s="369"/>
      <c r="C92" s="369" t="s">
        <v>482</v>
      </c>
      <c r="D92" s="82"/>
      <c r="E92" s="82"/>
      <c r="F92" s="524"/>
      <c r="G92" s="82"/>
      <c r="H92" s="524"/>
      <c r="I92" s="421"/>
    </row>
    <row r="93" spans="1:9" ht="16.5" thickTop="1" thickBot="1" x14ac:dyDescent="0.3">
      <c r="A93" s="429"/>
      <c r="B93" s="369"/>
      <c r="C93" s="418" t="s">
        <v>397</v>
      </c>
      <c r="D93" s="419"/>
      <c r="E93" s="419"/>
      <c r="F93" s="525"/>
      <c r="G93" s="419"/>
      <c r="H93" s="525"/>
      <c r="I93" s="422"/>
    </row>
    <row r="94" spans="1:9" ht="16.5" thickTop="1" thickBot="1" x14ac:dyDescent="0.3">
      <c r="A94" s="429"/>
      <c r="B94" s="369"/>
      <c r="C94" s="369"/>
      <c r="D94" s="82"/>
      <c r="E94" s="82"/>
      <c r="F94" s="56"/>
      <c r="G94" s="82"/>
      <c r="H94" s="56"/>
      <c r="I94" s="299"/>
    </row>
    <row r="95" spans="1:9" ht="16.5" thickTop="1" thickBot="1" x14ac:dyDescent="0.3">
      <c r="A95" s="429"/>
      <c r="B95" s="369"/>
      <c r="C95" s="423" t="s">
        <v>216</v>
      </c>
      <c r="D95" s="424"/>
      <c r="E95" s="425"/>
      <c r="F95" s="426"/>
      <c r="G95" s="425"/>
      <c r="H95" s="426"/>
      <c r="I95" s="379"/>
    </row>
    <row r="96" spans="1:9" ht="15.75" thickTop="1" x14ac:dyDescent="0.25">
      <c r="A96" s="429"/>
      <c r="B96" s="369"/>
      <c r="C96" s="369" t="s">
        <v>368</v>
      </c>
      <c r="D96" s="82"/>
      <c r="E96" s="82"/>
      <c r="F96" s="628"/>
      <c r="G96" s="628"/>
      <c r="H96" s="629"/>
      <c r="I96" s="299"/>
    </row>
    <row r="97" spans="1:9" ht="15.75" thickBot="1" x14ac:dyDescent="0.3">
      <c r="A97" s="429"/>
      <c r="B97" s="369"/>
      <c r="C97" s="408"/>
      <c r="D97" s="409"/>
      <c r="E97" s="409"/>
      <c r="F97" s="630"/>
      <c r="G97" s="630"/>
      <c r="H97" s="631"/>
      <c r="I97" s="410"/>
    </row>
    <row r="98" spans="1:9" ht="15.75" thickTop="1" x14ac:dyDescent="0.25">
      <c r="A98" s="429"/>
      <c r="B98" s="369"/>
      <c r="C98" s="428" t="s">
        <v>223</v>
      </c>
      <c r="D98" s="82"/>
      <c r="E98" s="82"/>
      <c r="F98" s="632"/>
      <c r="G98" s="632"/>
      <c r="H98" s="633"/>
      <c r="I98" s="299"/>
    </row>
    <row r="99" spans="1:9" x14ac:dyDescent="0.25">
      <c r="A99" s="429"/>
      <c r="B99" s="369"/>
      <c r="C99" s="369" t="s">
        <v>225</v>
      </c>
      <c r="D99" s="82"/>
      <c r="E99" s="82"/>
      <c r="F99" s="634"/>
      <c r="G99" s="635"/>
      <c r="H99" s="636"/>
      <c r="I99" s="299"/>
    </row>
    <row r="100" spans="1:9" x14ac:dyDescent="0.25">
      <c r="A100" s="429"/>
      <c r="B100" s="369"/>
      <c r="C100" s="369" t="s">
        <v>227</v>
      </c>
      <c r="D100" s="82"/>
      <c r="E100" s="82"/>
      <c r="F100" s="635" t="s">
        <v>584</v>
      </c>
      <c r="G100" s="635"/>
      <c r="H100" s="636"/>
      <c r="I100" s="299"/>
    </row>
    <row r="101" spans="1:9" ht="18" customHeight="1" x14ac:dyDescent="0.25">
      <c r="A101" s="429"/>
      <c r="B101" s="369"/>
      <c r="C101" s="369" t="s">
        <v>229</v>
      </c>
      <c r="D101" s="82"/>
      <c r="E101" s="82"/>
      <c r="F101" s="635" t="s">
        <v>583</v>
      </c>
      <c r="G101" s="635"/>
      <c r="H101" s="636"/>
      <c r="I101" s="299"/>
    </row>
    <row r="102" spans="1:9" ht="15.75" thickBot="1" x14ac:dyDescent="0.3">
      <c r="A102" s="429"/>
      <c r="B102" s="369"/>
      <c r="C102" s="408" t="s">
        <v>369</v>
      </c>
      <c r="D102" s="409"/>
      <c r="E102" s="409"/>
      <c r="F102" s="626"/>
      <c r="G102" s="626"/>
      <c r="H102" s="627"/>
      <c r="I102" s="410"/>
    </row>
    <row r="103" spans="1:9" ht="16.5" thickTop="1" thickBot="1" x14ac:dyDescent="0.3">
      <c r="A103" s="429"/>
      <c r="B103" s="369"/>
      <c r="C103" s="470"/>
      <c r="D103" s="470"/>
      <c r="E103" s="470"/>
      <c r="F103" s="470"/>
      <c r="G103" s="470"/>
      <c r="H103" s="470"/>
      <c r="I103" s="471"/>
    </row>
    <row r="104" spans="1:9" ht="15.6" customHeight="1" x14ac:dyDescent="0.25">
      <c r="A104" s="429"/>
      <c r="B104" s="369"/>
      <c r="C104" s="300"/>
      <c r="D104" s="300"/>
      <c r="E104" s="300"/>
      <c r="F104" s="300"/>
      <c r="G104" s="300"/>
      <c r="H104" s="300"/>
      <c r="I104" s="473"/>
    </row>
    <row r="105" spans="1:9" ht="15.75" thickBot="1" x14ac:dyDescent="0.3">
      <c r="A105" s="429"/>
      <c r="B105" s="427"/>
      <c r="C105" s="300"/>
      <c r="D105" s="300"/>
      <c r="E105" s="300"/>
      <c r="F105" s="300"/>
      <c r="G105" s="300"/>
      <c r="H105" s="300"/>
      <c r="I105" s="474"/>
    </row>
    <row r="106" spans="1:9" ht="15.75" thickTop="1" x14ac:dyDescent="0.25">
      <c r="A106" s="429"/>
      <c r="B106" s="82"/>
      <c r="C106" s="300"/>
      <c r="D106" s="300"/>
      <c r="E106" s="300"/>
      <c r="F106" s="300"/>
      <c r="G106" s="300"/>
      <c r="H106" s="300"/>
      <c r="I106" s="474"/>
    </row>
    <row r="107" spans="1:9" x14ac:dyDescent="0.25">
      <c r="A107" s="429"/>
      <c r="B107" s="82"/>
      <c r="C107" s="300"/>
      <c r="D107" s="300"/>
      <c r="E107" s="300"/>
      <c r="F107" s="300"/>
      <c r="G107" s="300"/>
      <c r="H107" s="300"/>
      <c r="I107" s="474"/>
    </row>
    <row r="108" spans="1:9" x14ac:dyDescent="0.25">
      <c r="A108" s="429"/>
      <c r="B108" s="82"/>
      <c r="C108" s="300"/>
      <c r="D108" s="300"/>
      <c r="E108" s="300"/>
      <c r="F108" s="300"/>
      <c r="G108" s="300"/>
      <c r="H108" s="300"/>
      <c r="I108" s="474"/>
    </row>
    <row r="109" spans="1:9" x14ac:dyDescent="0.25">
      <c r="A109" s="429"/>
      <c r="B109" s="82"/>
      <c r="C109" s="300"/>
      <c r="D109" s="300"/>
      <c r="E109" s="300"/>
      <c r="F109" s="300"/>
      <c r="G109" s="300"/>
      <c r="H109" s="300"/>
      <c r="I109" s="474"/>
    </row>
    <row r="110" spans="1:9" ht="15.75" thickBot="1" x14ac:dyDescent="0.3">
      <c r="A110" s="429"/>
      <c r="B110" s="408"/>
      <c r="C110" s="472"/>
      <c r="D110" s="472"/>
      <c r="E110" s="472"/>
      <c r="F110" s="472"/>
      <c r="G110" s="472"/>
      <c r="H110" s="472"/>
      <c r="I110" s="475"/>
    </row>
    <row r="111" spans="1:9" ht="15.75" thickTop="1" x14ac:dyDescent="0.25"/>
    <row r="114" spans="1:10" s="14" customFormat="1" x14ac:dyDescent="0.25">
      <c r="A114" s="12"/>
      <c r="B114" s="298"/>
      <c r="C114" s="298"/>
      <c r="D114" s="298"/>
      <c r="E114" s="298"/>
      <c r="F114" s="298"/>
      <c r="G114" s="298"/>
      <c r="H114" s="298"/>
      <c r="I114" s="298"/>
      <c r="J114" s="12"/>
    </row>
    <row r="115" spans="1:10" s="14" customFormat="1" x14ac:dyDescent="0.25">
      <c r="A115" s="12"/>
      <c r="B115" s="298"/>
      <c r="C115" s="298"/>
      <c r="D115" s="298"/>
      <c r="E115" s="298"/>
      <c r="F115" s="298"/>
      <c r="G115" s="298"/>
      <c r="H115" s="298"/>
      <c r="I115" s="298"/>
      <c r="J115" s="12"/>
    </row>
    <row r="116" spans="1:10" s="14" customFormat="1" x14ac:dyDescent="0.25">
      <c r="A116" s="12"/>
      <c r="B116" s="298"/>
      <c r="C116" s="298"/>
      <c r="D116" s="298"/>
      <c r="E116" s="298"/>
      <c r="F116" s="298"/>
      <c r="G116" s="298"/>
      <c r="H116" s="298"/>
      <c r="I116" s="298"/>
      <c r="J116" s="12"/>
    </row>
    <row r="117" spans="1:10" s="14" customFormat="1" x14ac:dyDescent="0.25">
      <c r="A117" s="12"/>
      <c r="B117" s="298"/>
      <c r="C117" s="298"/>
      <c r="D117" s="298"/>
      <c r="E117" s="298"/>
      <c r="F117" s="298"/>
      <c r="G117" s="298"/>
      <c r="H117" s="298"/>
      <c r="I117" s="298"/>
      <c r="J117" s="12"/>
    </row>
    <row r="118" spans="1:10" s="14" customFormat="1" x14ac:dyDescent="0.25">
      <c r="A118" s="12"/>
      <c r="B118" s="298"/>
      <c r="C118" s="298"/>
      <c r="D118" s="298"/>
      <c r="E118" s="298"/>
      <c r="F118" s="298"/>
      <c r="G118" s="298"/>
      <c r="H118" s="298"/>
      <c r="I118" s="298"/>
      <c r="J118" s="12"/>
    </row>
    <row r="119" spans="1:10" s="14" customFormat="1" x14ac:dyDescent="0.25">
      <c r="A119" s="12"/>
      <c r="B119" s="298"/>
      <c r="C119" s="298"/>
      <c r="D119" s="298"/>
      <c r="E119" s="298"/>
      <c r="F119" s="298"/>
      <c r="G119" s="298"/>
      <c r="H119" s="298"/>
      <c r="I119" s="298"/>
      <c r="J119" s="12"/>
    </row>
    <row r="120" spans="1:10" s="14" customFormat="1" x14ac:dyDescent="0.25">
      <c r="A120" s="12"/>
      <c r="B120" s="298"/>
      <c r="C120" s="298"/>
      <c r="D120" s="298"/>
      <c r="E120" s="298"/>
      <c r="F120" s="298"/>
      <c r="G120" s="298"/>
      <c r="H120" s="298"/>
      <c r="I120" s="298"/>
      <c r="J120" s="12"/>
    </row>
    <row r="121" spans="1:10" s="14" customFormat="1" x14ac:dyDescent="0.25">
      <c r="A121" s="12"/>
      <c r="B121" s="298"/>
      <c r="C121" s="298"/>
      <c r="D121" s="298"/>
      <c r="E121" s="298"/>
      <c r="F121" s="298"/>
      <c r="G121" s="298"/>
      <c r="H121" s="298"/>
      <c r="I121" s="298"/>
      <c r="J121" s="12"/>
    </row>
  </sheetData>
  <sheetProtection sheet="1" selectLockedCells="1"/>
  <protectedRanges>
    <protectedRange sqref="C4:I7" name="Range1"/>
  </protectedRanges>
  <mergeCells count="31">
    <mergeCell ref="C4:I4"/>
    <mergeCell ref="C5:I5"/>
    <mergeCell ref="C6:I6"/>
    <mergeCell ref="C13:D13"/>
    <mergeCell ref="C31:D31"/>
    <mergeCell ref="F20:H20"/>
    <mergeCell ref="F29:H29"/>
    <mergeCell ref="F16:H16"/>
    <mergeCell ref="C16:D16"/>
    <mergeCell ref="C30:D30"/>
    <mergeCell ref="F24:H24"/>
    <mergeCell ref="F28:H28"/>
    <mergeCell ref="F31:H31"/>
    <mergeCell ref="F30:H30"/>
    <mergeCell ref="F23:H23"/>
    <mergeCell ref="B3:F3"/>
    <mergeCell ref="B2:F2"/>
    <mergeCell ref="F102:H102"/>
    <mergeCell ref="F96:H97"/>
    <mergeCell ref="F98:H98"/>
    <mergeCell ref="F99:H99"/>
    <mergeCell ref="F100:H100"/>
    <mergeCell ref="F101:H101"/>
    <mergeCell ref="G2:I2"/>
    <mergeCell ref="F13:H13"/>
    <mergeCell ref="F14:H14"/>
    <mergeCell ref="F15:H15"/>
    <mergeCell ref="F19:H19"/>
    <mergeCell ref="F21:H21"/>
    <mergeCell ref="F22:H22"/>
    <mergeCell ref="C7:I7"/>
  </mergeCells>
  <conditionalFormatting sqref="D37:D46">
    <cfRule type="expression" dxfId="44" priority="7">
      <formula>COUNTIF($D$35:$D$44, "&lt;&gt;")&lt;1</formula>
    </cfRule>
  </conditionalFormatting>
  <conditionalFormatting sqref="F36 F47 H47">
    <cfRule type="cellIs" dxfId="43" priority="10" operator="equal">
      <formula>0</formula>
    </cfRule>
  </conditionalFormatting>
  <conditionalFormatting sqref="F37:F46">
    <cfRule type="expression" dxfId="42" priority="2">
      <formula>F37&lt;&gt;""</formula>
    </cfRule>
    <cfRule type="expression" dxfId="41" priority="6">
      <formula>$D37&lt;&gt;""</formula>
    </cfRule>
  </conditionalFormatting>
  <conditionalFormatting sqref="F51">
    <cfRule type="expression" dxfId="40" priority="15">
      <formula>AND(OR($C$7=$C$50), F51="")</formula>
    </cfRule>
  </conditionalFormatting>
  <conditionalFormatting sqref="F53:F60">
    <cfRule type="expression" dxfId="39" priority="17">
      <formula>AND(OR($C$7=$C$50), F53="")</formula>
    </cfRule>
  </conditionalFormatting>
  <conditionalFormatting sqref="F63:F69 H63:H69">
    <cfRule type="expression" dxfId="38" priority="13">
      <formula>AND(OR($C$7=$C$62), F63="")</formula>
    </cfRule>
  </conditionalFormatting>
  <conditionalFormatting sqref="F70">
    <cfRule type="containsText" dxfId="37" priority="23" operator="containsText" text="Klaida">
      <formula>NOT(ISERROR(SEARCH("Klaida",F70)))</formula>
    </cfRule>
  </conditionalFormatting>
  <conditionalFormatting sqref="F73:F79 H73:H79">
    <cfRule type="expression" dxfId="36" priority="12">
      <formula>AND(OR($C$7=$C$72), F73="")</formula>
    </cfRule>
  </conditionalFormatting>
  <conditionalFormatting sqref="F82:F93 H82:H93">
    <cfRule type="expression" dxfId="35" priority="11">
      <formula>AND(OR($C$7=$C$81), F82="")</formula>
    </cfRule>
  </conditionalFormatting>
  <conditionalFormatting sqref="F28:H31 F13:H16 F19:H24">
    <cfRule type="containsBlanks" dxfId="34" priority="21">
      <formula>LEN(TRIM(F13))=0</formula>
    </cfRule>
  </conditionalFormatting>
  <conditionalFormatting sqref="F29:H31">
    <cfRule type="expression" dxfId="33" priority="3">
      <formula>$F$28="Ne"</formula>
    </cfRule>
    <cfRule type="expression" dxfId="32" priority="4">
      <formula>$F$28="Taip"</formula>
    </cfRule>
  </conditionalFormatting>
  <conditionalFormatting sqref="H36">
    <cfRule type="cellIs" dxfId="31" priority="9" operator="equal">
      <formula>0</formula>
    </cfRule>
  </conditionalFormatting>
  <conditionalFormatting sqref="H37:H46">
    <cfRule type="expression" dxfId="30" priority="1">
      <formula>H37&lt;&gt;""</formula>
    </cfRule>
    <cfRule type="expression" dxfId="29" priority="5">
      <formula>$D37&lt;&gt;""</formula>
    </cfRule>
  </conditionalFormatting>
  <conditionalFormatting sqref="H51">
    <cfRule type="expression" dxfId="28" priority="16">
      <formula>AND(OR($C$7=$C$50), H51="")</formula>
    </cfRule>
  </conditionalFormatting>
  <conditionalFormatting sqref="H53:H60">
    <cfRule type="expression" dxfId="27" priority="14">
      <formula>AND(OR($C$7=$C$50), H53="")</formula>
    </cfRule>
  </conditionalFormatting>
  <conditionalFormatting sqref="H70">
    <cfRule type="containsText" dxfId="26" priority="22" operator="containsText" text="Klaida">
      <formula>NOT(ISERROR(SEARCH("Klaida",H70)))</formula>
    </cfRule>
  </conditionalFormatting>
  <conditionalFormatting sqref="L4">
    <cfRule type="expression" priority="32">
      <formula>ROWS("row")=1</formula>
    </cfRule>
  </conditionalFormatting>
  <dataValidations xWindow="768" yWindow="653" count="12">
    <dataValidation type="list" allowBlank="1" showInputMessage="1" showErrorMessage="1" prompt="Prašome pasirinkti atsakymo variantą" sqref="F31:H31 F13:H13 F19:H19 F15:H15" xr:uid="{00000000-0002-0000-0200-000000000000}">
      <formula1>"Taip,Ne"</formula1>
    </dataValidation>
    <dataValidation allowBlank="1" showInputMessage="1" showErrorMessage="1" prompt="Įrašykite datą" sqref="F14:H14" xr:uid="{00000000-0002-0000-0200-000001000000}"/>
    <dataValidation allowBlank="1" showInputMessage="1" showErrorMessage="1" prompt="Prašome įrašyti atsakymą" sqref="F24:H24 F22:H22 F20:H20" xr:uid="{00000000-0002-0000-0200-000002000000}"/>
    <dataValidation type="list" allowBlank="1" showInputMessage="1" showErrorMessage="1" prompt="Prašome pasirinkti atsakymo variantą" sqref="F23:H23" xr:uid="{00000000-0002-0000-0200-000003000000}">
      <formula1>"Savivaldybės administracija, Įmonės valdyba, Įmonės vadovas"</formula1>
    </dataValidation>
    <dataValidation allowBlank="1" showInputMessage="1" showErrorMessage="1" prompt="Jei balansas susibalansuoja, matysite žodį „Balansas“; jei nesibalansuoja - matysite disbalanso dydį (skirtumą)" sqref="C70" xr:uid="{00000000-0002-0000-0200-000004000000}"/>
    <dataValidation type="list" allowBlank="1" showInputMessage="1" showErrorMessage="1" prompt="Pasirinkite atsakymą. _x000a_Jei atsakymas yra &quot;Ne&quot;, į kitus klausimus atsakinėti nereikia." sqref="F28:H28" xr:uid="{00000000-0002-0000-0200-000005000000}">
      <formula1>"Taip,Ne, Yra sudaryta Stebėtojų taryba"</formula1>
    </dataValidation>
    <dataValidation type="list" allowBlank="1" showInputMessage="1" showErrorMessage="1" prompt="Pasirinkite atsakymo variantą_x000a_" sqref="F29:H29" xr:uid="{00000000-0002-0000-0200-000006000000}">
      <formula1>"Taip, Ne"</formula1>
    </dataValidation>
    <dataValidation type="list" allowBlank="1" showInputMessage="1" showErrorMessage="1" prompt="Prašome pasirinkti atsakymo variantą" sqref="F30:H30" xr:uid="{00000000-0002-0000-0200-000007000000}">
      <formula1>"Taip, Ne"</formula1>
    </dataValidation>
    <dataValidation type="list" allowBlank="1" showInputMessage="1" showErrorMessage="1" prompt="Prašome pasirinkti atsakymo variantą" sqref="F21:H21" xr:uid="{00000000-0002-0000-0200-000008000000}">
      <formula1>"2019,2020,2021,2022,2023,2024,2025, Kita (Pastabose pažymėkite atsakymą)"</formula1>
    </dataValidation>
    <dataValidation allowBlank="1" showInputMessage="1" showErrorMessage="1" prompt="Pavyzdžiai:_x000a_Gatvių remontas_x000a_Miesto priežiūra_x000a_Šildymo ir karšto vandens sistemų priežiūra_x000a_Daugiabučių namų ir kitų pastatų techninė priežiūra" sqref="D38:D46" xr:uid="{00000000-0002-0000-0200-000009000000}"/>
    <dataValidation allowBlank="1" showInputMessage="1" showErrorMessage="1" prompt="Pavyzdžiai:_x000a_Gatvių remontas_x000a_Miesto priežiūra_x000a_Šildymo ir karšto vandens sistemų priežiūra_x000a_Daugiabučių namų ir kitų pastatų techninė priežiūra_x000a_Vandens tiekimas_x000a_Nuotekų valymas_x000a_Keleivių pervežimas_x000a_Autobusų parko veikla" sqref="D37" xr:uid="{00000000-0002-0000-0200-00000A000000}"/>
    <dataValidation type="list" allowBlank="1" showInputMessage="1" showErrorMessage="1" prompt="Prašome pasirinkti atsakymo variantą" sqref="F16:H16" xr:uid="{00000000-0002-0000-0200-00000B000000}">
      <formula1>"Taip,Ne, Iš dalies/dalinai"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2" orientation="portrait" r:id="rId1"/>
  <rowBreaks count="1" manualBreakCount="1">
    <brk id="60" max="16383" man="1"/>
  </rowBreaks>
  <extLst>
    <ext xmlns:x14="http://schemas.microsoft.com/office/spreadsheetml/2009/9/main" uri="{CCE6A557-97BC-4b89-ADB6-D9C93CAAB3DF}">
      <x14:dataValidations xmlns:xm="http://schemas.microsoft.com/office/excel/2006/main" xWindow="768" yWindow="653" count="1">
        <x14:dataValidation type="list" allowBlank="1" showInputMessage="1" showErrorMessage="1" xr:uid="{1F3A94DB-EEF6-47BD-AA50-7F0B4195D923}">
          <x14:formula1>
            <xm:f>'Finansiniai duomenys'!$R$2:$R$232</xm:f>
          </x14:formula1>
          <xm:sqref>C4:I4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>
    <tabColor theme="6" tint="0.39997558519241921"/>
    <pageSetUpPr fitToPage="1"/>
  </sheetPr>
  <dimension ref="B1:O93"/>
  <sheetViews>
    <sheetView tabSelected="1" zoomScaleNormal="100" zoomScaleSheetLayoutView="100" workbookViewId="0">
      <selection activeCell="F89" sqref="F89:L89"/>
    </sheetView>
  </sheetViews>
  <sheetFormatPr defaultColWidth="9.140625" defaultRowHeight="15" x14ac:dyDescent="0.25"/>
  <cols>
    <col min="1" max="1" width="1.42578125" style="12" customWidth="1"/>
    <col min="2" max="2" width="2.5703125" style="12" customWidth="1"/>
    <col min="3" max="3" width="7.28515625" style="12" customWidth="1"/>
    <col min="4" max="4" width="30.5703125" style="12" customWidth="1"/>
    <col min="5" max="5" width="38.28515625" style="12" customWidth="1"/>
    <col min="6" max="6" width="19" style="12" customWidth="1"/>
    <col min="7" max="7" width="2.7109375" style="12" customWidth="1"/>
    <col min="8" max="8" width="2.5703125" style="12" customWidth="1"/>
    <col min="9" max="9" width="7.28515625" style="12" customWidth="1"/>
    <col min="10" max="10" width="30.5703125" style="12" customWidth="1"/>
    <col min="11" max="11" width="38.28515625" style="12" customWidth="1"/>
    <col min="12" max="12" width="18.85546875" style="12" customWidth="1"/>
    <col min="13" max="13" width="2.7109375" style="12" customWidth="1"/>
    <col min="14" max="14" width="3.7109375" style="12" customWidth="1"/>
    <col min="15" max="15" width="9.140625" style="12" hidden="1" customWidth="1"/>
    <col min="16" max="16384" width="9.140625" style="12"/>
  </cols>
  <sheetData>
    <row r="1" spans="2:15" ht="9" customHeight="1" thickBot="1" x14ac:dyDescent="0.3">
      <c r="C1" s="131"/>
      <c r="D1" s="131"/>
      <c r="E1" s="131"/>
      <c r="F1" s="131"/>
      <c r="G1" s="131"/>
      <c r="H1" s="131"/>
      <c r="I1" s="131"/>
      <c r="J1" s="131"/>
      <c r="K1" s="131"/>
      <c r="L1" s="131"/>
    </row>
    <row r="2" spans="2:15" ht="12" customHeight="1" x14ac:dyDescent="0.25">
      <c r="B2" s="210"/>
      <c r="C2" s="211"/>
      <c r="D2" s="212"/>
      <c r="E2" s="212"/>
      <c r="F2" s="213"/>
      <c r="G2" s="213"/>
      <c r="H2" s="214"/>
      <c r="I2" s="215"/>
      <c r="J2" s="212"/>
      <c r="K2" s="212"/>
      <c r="L2" s="213"/>
      <c r="M2" s="232"/>
    </row>
    <row r="3" spans="2:15" ht="28.5" customHeight="1" x14ac:dyDescent="0.25">
      <c r="B3" s="216"/>
      <c r="C3" s="128" t="s">
        <v>481</v>
      </c>
      <c r="D3" s="13"/>
      <c r="E3" s="13"/>
      <c r="F3" s="13"/>
      <c r="G3" s="13"/>
      <c r="H3" s="14"/>
      <c r="I3" s="13"/>
      <c r="J3" s="13"/>
      <c r="K3" s="705" t="s">
        <v>348</v>
      </c>
      <c r="L3" s="706"/>
      <c r="M3" s="217"/>
    </row>
    <row r="4" spans="2:15" ht="15" customHeight="1" x14ac:dyDescent="0.25">
      <c r="B4" s="216"/>
      <c r="C4" s="128" t="s">
        <v>349</v>
      </c>
      <c r="D4" s="13"/>
      <c r="E4" s="13"/>
      <c r="F4" s="13"/>
      <c r="G4" s="13"/>
      <c r="H4" s="14"/>
      <c r="I4" s="13"/>
      <c r="J4" s="13"/>
      <c r="K4" s="323" t="s">
        <v>358</v>
      </c>
      <c r="L4" s="21"/>
      <c r="M4" s="217"/>
    </row>
    <row r="5" spans="2:15" ht="15" customHeight="1" x14ac:dyDescent="0.25">
      <c r="B5" s="216"/>
      <c r="C5" s="127"/>
      <c r="D5" s="13"/>
      <c r="E5" s="13"/>
      <c r="F5" s="13"/>
      <c r="G5" s="13"/>
      <c r="H5" s="14"/>
      <c r="I5" s="13"/>
      <c r="J5" s="13"/>
      <c r="K5" s="13"/>
      <c r="L5" s="21"/>
      <c r="M5" s="217"/>
    </row>
    <row r="6" spans="2:15" ht="15" customHeight="1" x14ac:dyDescent="0.25">
      <c r="B6" s="216"/>
      <c r="C6" s="711" t="s">
        <v>350</v>
      </c>
      <c r="D6" s="712"/>
      <c r="E6" s="712"/>
      <c r="F6" s="712"/>
      <c r="G6" s="712"/>
      <c r="H6" s="712"/>
      <c r="I6" s="712"/>
      <c r="J6" s="712"/>
      <c r="K6" s="712"/>
      <c r="L6" s="712"/>
      <c r="M6" s="713"/>
    </row>
    <row r="7" spans="2:15" ht="15" hidden="1" customHeight="1" x14ac:dyDescent="0.25">
      <c r="B7" s="216"/>
      <c r="C7" s="127"/>
      <c r="D7" s="13"/>
      <c r="E7" s="13"/>
      <c r="F7" s="13"/>
      <c r="G7" s="13"/>
      <c r="H7" s="14"/>
      <c r="I7" s="13"/>
      <c r="J7" s="13"/>
      <c r="K7" s="13"/>
      <c r="L7" s="21"/>
      <c r="M7" s="217"/>
    </row>
    <row r="8" spans="2:15" x14ac:dyDescent="0.25">
      <c r="B8" s="216"/>
      <c r="C8" s="128"/>
      <c r="D8" s="13"/>
      <c r="E8" s="13"/>
      <c r="F8" s="13"/>
      <c r="G8" s="13"/>
      <c r="H8" s="14"/>
      <c r="I8" s="13"/>
      <c r="J8" s="13"/>
      <c r="K8" s="13"/>
      <c r="L8" s="13"/>
      <c r="M8" s="217"/>
    </row>
    <row r="9" spans="2:15" ht="15.75" thickBot="1" x14ac:dyDescent="0.3">
      <c r="B9" s="216"/>
      <c r="C9" s="707" t="s">
        <v>7</v>
      </c>
      <c r="D9" s="708"/>
      <c r="E9" s="709" t="str">
        <f>'Finansiniai duomenys'!C8</f>
        <v>UAB „Varėnos vandenys“</v>
      </c>
      <c r="F9" s="709"/>
      <c r="G9" s="709"/>
      <c r="H9" s="709"/>
      <c r="I9" s="709"/>
      <c r="J9" s="709"/>
      <c r="K9" s="13"/>
      <c r="L9" s="13"/>
      <c r="M9" s="217"/>
    </row>
    <row r="10" spans="2:15" ht="15.75" thickBot="1" x14ac:dyDescent="0.3">
      <c r="B10" s="216"/>
      <c r="C10" s="707" t="s">
        <v>9</v>
      </c>
      <c r="D10" s="708"/>
      <c r="E10" s="710" t="str">
        <f>'Finansiniai duomenys'!C9</f>
        <v xml:space="preserve">Varėnos rajono savivaldybė </v>
      </c>
      <c r="F10" s="710"/>
      <c r="G10" s="710"/>
      <c r="H10" s="710"/>
      <c r="I10" s="710"/>
      <c r="J10" s="710"/>
      <c r="K10" s="13"/>
      <c r="L10" s="13"/>
      <c r="M10" s="217"/>
    </row>
    <row r="11" spans="2:15" ht="15.75" thickBot="1" x14ac:dyDescent="0.3">
      <c r="B11" s="216"/>
      <c r="C11" s="707" t="s">
        <v>13</v>
      </c>
      <c r="D11" s="708"/>
      <c r="E11" s="710">
        <f>'Finansiniai duomenys'!C10</f>
        <v>184626819</v>
      </c>
      <c r="F11" s="710"/>
      <c r="G11" s="710"/>
      <c r="H11" s="710"/>
      <c r="I11" s="710"/>
      <c r="J11" s="710"/>
      <c r="K11" s="13"/>
      <c r="L11" s="13"/>
      <c r="M11" s="217"/>
    </row>
    <row r="12" spans="2:15" x14ac:dyDescent="0.25">
      <c r="B12" s="216"/>
      <c r="C12" s="126"/>
      <c r="D12" s="13"/>
      <c r="E12" s="13"/>
      <c r="F12" s="15"/>
      <c r="G12" s="15"/>
      <c r="H12" s="16"/>
      <c r="I12" s="13"/>
      <c r="J12" s="13"/>
      <c r="K12" s="13"/>
      <c r="L12" s="13"/>
      <c r="M12" s="217"/>
    </row>
    <row r="13" spans="2:15" x14ac:dyDescent="0.25">
      <c r="B13" s="216"/>
      <c r="C13" s="126"/>
      <c r="D13" s="13"/>
      <c r="E13" s="13"/>
      <c r="F13" s="13"/>
      <c r="G13" s="13"/>
      <c r="H13" s="14"/>
      <c r="I13" s="13"/>
      <c r="J13" s="13"/>
      <c r="K13" s="13"/>
      <c r="L13" s="13"/>
      <c r="M13" s="217"/>
      <c r="O13" s="12" t="s">
        <v>351</v>
      </c>
    </row>
    <row r="14" spans="2:15" ht="38.25" customHeight="1" x14ac:dyDescent="0.25">
      <c r="B14" s="216"/>
      <c r="C14" s="677" t="s">
        <v>501</v>
      </c>
      <c r="D14" s="678"/>
      <c r="E14" s="647" t="s">
        <v>201</v>
      </c>
      <c r="F14" s="679"/>
      <c r="G14" s="242"/>
      <c r="H14" s="245"/>
      <c r="I14" s="675" t="s">
        <v>503</v>
      </c>
      <c r="J14" s="676"/>
      <c r="K14" s="647" t="s">
        <v>201</v>
      </c>
      <c r="L14" s="648"/>
      <c r="M14" s="218"/>
    </row>
    <row r="15" spans="2:15" ht="26.45" customHeight="1" thickBot="1" x14ac:dyDescent="0.3">
      <c r="B15" s="216"/>
      <c r="C15" s="677" t="s">
        <v>502</v>
      </c>
      <c r="D15" s="685"/>
      <c r="E15" s="685"/>
      <c r="F15" s="700"/>
      <c r="G15" s="136"/>
      <c r="H15" s="245"/>
      <c r="I15" s="682" t="s">
        <v>504</v>
      </c>
      <c r="J15" s="683"/>
      <c r="K15" s="683"/>
      <c r="L15" s="684"/>
      <c r="M15" s="219"/>
    </row>
    <row r="16" spans="2:15" ht="49.5" customHeight="1" thickBot="1" x14ac:dyDescent="0.3">
      <c r="B16" s="216"/>
      <c r="C16" s="677" t="s">
        <v>480</v>
      </c>
      <c r="D16" s="685"/>
      <c r="E16" s="698"/>
      <c r="F16" s="699"/>
      <c r="G16" s="137"/>
      <c r="H16" s="246"/>
      <c r="I16" s="675" t="s">
        <v>505</v>
      </c>
      <c r="J16" s="675"/>
      <c r="K16" s="673"/>
      <c r="L16" s="674"/>
      <c r="M16" s="218"/>
    </row>
    <row r="17" spans="2:13" ht="40.5" customHeight="1" x14ac:dyDescent="0.25">
      <c r="B17" s="216"/>
      <c r="C17" s="677" t="s">
        <v>352</v>
      </c>
      <c r="D17" s="685"/>
      <c r="E17" s="680"/>
      <c r="F17" s="681"/>
      <c r="G17" s="242"/>
      <c r="H17" s="246"/>
      <c r="I17" s="685" t="s">
        <v>352</v>
      </c>
      <c r="J17" s="685"/>
      <c r="K17" s="680"/>
      <c r="L17" s="681"/>
      <c r="M17" s="218"/>
    </row>
    <row r="18" spans="2:13" x14ac:dyDescent="0.25">
      <c r="B18" s="216"/>
      <c r="C18" s="126"/>
      <c r="D18" s="13"/>
      <c r="E18" s="13"/>
      <c r="F18" s="15"/>
      <c r="G18" s="13"/>
      <c r="H18" s="245"/>
      <c r="I18" s="13"/>
      <c r="J18" s="13"/>
      <c r="K18" s="13"/>
      <c r="L18" s="13"/>
      <c r="M18" s="217"/>
    </row>
    <row r="19" spans="2:13" x14ac:dyDescent="0.25">
      <c r="B19" s="216"/>
      <c r="C19" s="126"/>
      <c r="D19" s="13"/>
      <c r="E19" s="13"/>
      <c r="F19" s="15"/>
      <c r="G19" s="13"/>
      <c r="H19" s="245"/>
      <c r="I19" s="13"/>
      <c r="J19" s="13"/>
      <c r="K19" s="13"/>
      <c r="L19" s="13"/>
      <c r="M19" s="217"/>
    </row>
    <row r="20" spans="2:13" x14ac:dyDescent="0.25">
      <c r="B20" s="216"/>
      <c r="C20" s="694" t="s">
        <v>508</v>
      </c>
      <c r="D20" s="689"/>
      <c r="E20" s="689"/>
      <c r="F20" s="695"/>
      <c r="G20" s="19"/>
      <c r="H20" s="245"/>
      <c r="I20" s="689" t="s">
        <v>506</v>
      </c>
      <c r="J20" s="689"/>
      <c r="K20" s="689"/>
      <c r="L20" s="689"/>
      <c r="M20" s="220"/>
    </row>
    <row r="21" spans="2:13" x14ac:dyDescent="0.25">
      <c r="B21" s="216"/>
      <c r="C21" s="129"/>
      <c r="D21" s="19"/>
      <c r="E21" s="19"/>
      <c r="F21" s="18"/>
      <c r="G21" s="19"/>
      <c r="H21" s="245"/>
      <c r="I21" s="19"/>
      <c r="J21" s="19"/>
      <c r="K21" s="19"/>
      <c r="L21" s="19"/>
      <c r="M21" s="220"/>
    </row>
    <row r="22" spans="2:13" x14ac:dyDescent="0.25">
      <c r="B22" s="216"/>
      <c r="C22" s="696" t="s">
        <v>509</v>
      </c>
      <c r="D22" s="690"/>
      <c r="E22" s="690"/>
      <c r="F22" s="697"/>
      <c r="G22" s="243"/>
      <c r="H22" s="245"/>
      <c r="I22" s="690" t="s">
        <v>507</v>
      </c>
      <c r="J22" s="690"/>
      <c r="K22" s="690"/>
      <c r="L22" s="690"/>
      <c r="M22" s="221"/>
    </row>
    <row r="23" spans="2:13" ht="24" x14ac:dyDescent="0.25">
      <c r="B23" s="216"/>
      <c r="C23" s="239" t="s">
        <v>353</v>
      </c>
      <c r="D23" s="240" t="s">
        <v>354</v>
      </c>
      <c r="E23" s="241" t="s">
        <v>355</v>
      </c>
      <c r="F23" s="239" t="s">
        <v>356</v>
      </c>
      <c r="G23" s="244"/>
      <c r="H23" s="247"/>
      <c r="I23" s="240" t="s">
        <v>353</v>
      </c>
      <c r="J23" s="239" t="s">
        <v>354</v>
      </c>
      <c r="K23" s="239" t="s">
        <v>355</v>
      </c>
      <c r="L23" s="239" t="s">
        <v>356</v>
      </c>
      <c r="M23" s="222"/>
    </row>
    <row r="24" spans="2:13" x14ac:dyDescent="0.25">
      <c r="B24" s="216"/>
      <c r="C24" s="20">
        <v>1</v>
      </c>
      <c r="D24" s="248"/>
      <c r="E24" s="8"/>
      <c r="F24" s="250"/>
      <c r="G24" s="234"/>
      <c r="H24" s="247"/>
      <c r="I24" s="22">
        <v>1</v>
      </c>
      <c r="J24" s="252"/>
      <c r="K24" s="8"/>
      <c r="L24" s="250"/>
      <c r="M24" s="223"/>
    </row>
    <row r="25" spans="2:13" x14ac:dyDescent="0.25">
      <c r="B25" s="216"/>
      <c r="C25" s="20">
        <v>2</v>
      </c>
      <c r="D25" s="248"/>
      <c r="E25" s="8"/>
      <c r="F25" s="250"/>
      <c r="G25" s="234"/>
      <c r="H25" s="247"/>
      <c r="I25" s="22">
        <v>2</v>
      </c>
      <c r="J25" s="252"/>
      <c r="K25" s="8"/>
      <c r="L25" s="250"/>
      <c r="M25" s="223"/>
    </row>
    <row r="26" spans="2:13" x14ac:dyDescent="0.25">
      <c r="B26" s="216"/>
      <c r="C26" s="20">
        <v>3</v>
      </c>
      <c r="D26" s="248"/>
      <c r="E26" s="8"/>
      <c r="F26" s="250"/>
      <c r="G26" s="234"/>
      <c r="H26" s="247"/>
      <c r="I26" s="22">
        <v>3</v>
      </c>
      <c r="J26" s="252"/>
      <c r="K26" s="8"/>
      <c r="L26" s="250"/>
      <c r="M26" s="223"/>
    </row>
    <row r="27" spans="2:13" x14ac:dyDescent="0.25">
      <c r="B27" s="216"/>
      <c r="C27" s="20">
        <v>4</v>
      </c>
      <c r="D27" s="248"/>
      <c r="E27" s="8"/>
      <c r="F27" s="250"/>
      <c r="G27" s="234"/>
      <c r="H27" s="247"/>
      <c r="I27" s="22">
        <v>4</v>
      </c>
      <c r="J27" s="252"/>
      <c r="K27" s="8"/>
      <c r="L27" s="250"/>
      <c r="M27" s="223"/>
    </row>
    <row r="28" spans="2:13" x14ac:dyDescent="0.25">
      <c r="B28" s="216"/>
      <c r="C28" s="20">
        <v>5</v>
      </c>
      <c r="D28" s="248"/>
      <c r="E28" s="8"/>
      <c r="F28" s="250"/>
      <c r="G28" s="234"/>
      <c r="H28" s="247"/>
      <c r="I28" s="22">
        <v>5</v>
      </c>
      <c r="J28" s="252"/>
      <c r="K28" s="8"/>
      <c r="L28" s="250"/>
      <c r="M28" s="223"/>
    </row>
    <row r="29" spans="2:13" x14ac:dyDescent="0.25">
      <c r="B29" s="216"/>
      <c r="C29" s="20">
        <v>6</v>
      </c>
      <c r="D29" s="248"/>
      <c r="E29" s="8"/>
      <c r="F29" s="250"/>
      <c r="G29" s="234"/>
      <c r="H29" s="247"/>
      <c r="I29" s="22">
        <v>6</v>
      </c>
      <c r="J29" s="252"/>
      <c r="K29" s="8"/>
      <c r="L29" s="250"/>
      <c r="M29" s="223"/>
    </row>
    <row r="30" spans="2:13" x14ac:dyDescent="0.25">
      <c r="B30" s="216"/>
      <c r="C30" s="20">
        <v>7</v>
      </c>
      <c r="D30" s="248"/>
      <c r="E30" s="8"/>
      <c r="F30" s="250"/>
      <c r="G30" s="234"/>
      <c r="H30" s="246"/>
      <c r="I30" s="20">
        <v>7</v>
      </c>
      <c r="J30" s="252"/>
      <c r="K30" s="8"/>
      <c r="L30" s="250"/>
      <c r="M30" s="223"/>
    </row>
    <row r="31" spans="2:13" x14ac:dyDescent="0.25">
      <c r="B31" s="216"/>
      <c r="C31" s="20">
        <v>8</v>
      </c>
      <c r="D31" s="248"/>
      <c r="E31" s="8"/>
      <c r="F31" s="250"/>
      <c r="G31" s="234"/>
      <c r="H31" s="246"/>
      <c r="I31" s="20">
        <v>8</v>
      </c>
      <c r="J31" s="248"/>
      <c r="K31" s="8"/>
      <c r="L31" s="250"/>
      <c r="M31" s="223"/>
    </row>
    <row r="32" spans="2:13" x14ac:dyDescent="0.25">
      <c r="B32" s="216"/>
      <c r="C32" s="20">
        <v>9</v>
      </c>
      <c r="D32" s="248"/>
      <c r="E32" s="8"/>
      <c r="F32" s="250"/>
      <c r="G32" s="234"/>
      <c r="H32" s="247"/>
      <c r="I32" s="22">
        <v>9</v>
      </c>
      <c r="J32" s="248"/>
      <c r="K32" s="8"/>
      <c r="L32" s="250"/>
      <c r="M32" s="223"/>
    </row>
    <row r="33" spans="2:13" x14ac:dyDescent="0.25">
      <c r="B33" s="216"/>
      <c r="C33" s="20">
        <v>10</v>
      </c>
      <c r="D33" s="248"/>
      <c r="E33" s="8"/>
      <c r="F33" s="250"/>
      <c r="G33" s="234"/>
      <c r="H33" s="246"/>
      <c r="I33" s="20">
        <v>10</v>
      </c>
      <c r="J33" s="248"/>
      <c r="K33" s="8"/>
      <c r="L33" s="250"/>
      <c r="M33" s="223"/>
    </row>
    <row r="34" spans="2:13" x14ac:dyDescent="0.25">
      <c r="B34" s="216"/>
      <c r="C34" s="20">
        <v>11</v>
      </c>
      <c r="D34" s="248"/>
      <c r="E34" s="8"/>
      <c r="F34" s="250"/>
      <c r="G34" s="234"/>
      <c r="H34" s="247"/>
      <c r="I34" s="22">
        <v>11</v>
      </c>
      <c r="J34" s="252"/>
      <c r="K34" s="8"/>
      <c r="L34" s="250"/>
      <c r="M34" s="223"/>
    </row>
    <row r="35" spans="2:13" x14ac:dyDescent="0.25">
      <c r="B35" s="216"/>
      <c r="C35" s="20">
        <v>12</v>
      </c>
      <c r="D35" s="248"/>
      <c r="E35" s="8"/>
      <c r="F35" s="250"/>
      <c r="G35" s="234"/>
      <c r="H35" s="247"/>
      <c r="I35" s="22">
        <v>12</v>
      </c>
      <c r="J35" s="252"/>
      <c r="K35" s="8"/>
      <c r="L35" s="250"/>
      <c r="M35" s="223"/>
    </row>
    <row r="36" spans="2:13" x14ac:dyDescent="0.25">
      <c r="B36" s="216"/>
      <c r="C36" s="20">
        <v>13</v>
      </c>
      <c r="D36" s="248"/>
      <c r="E36" s="8"/>
      <c r="F36" s="250"/>
      <c r="G36" s="234"/>
      <c r="H36" s="247"/>
      <c r="I36" s="22">
        <v>13</v>
      </c>
      <c r="J36" s="252"/>
      <c r="K36" s="8"/>
      <c r="L36" s="250"/>
      <c r="M36" s="223"/>
    </row>
    <row r="37" spans="2:13" x14ac:dyDescent="0.25">
      <c r="B37" s="216"/>
      <c r="C37" s="20">
        <v>14</v>
      </c>
      <c r="D37" s="248"/>
      <c r="E37" s="8"/>
      <c r="F37" s="250"/>
      <c r="G37" s="234"/>
      <c r="H37" s="247"/>
      <c r="I37" s="22">
        <v>14</v>
      </c>
      <c r="J37" s="252"/>
      <c r="K37" s="8"/>
      <c r="L37" s="250"/>
      <c r="M37" s="223"/>
    </row>
    <row r="38" spans="2:13" x14ac:dyDescent="0.25">
      <c r="B38" s="216"/>
      <c r="C38" s="20">
        <v>15</v>
      </c>
      <c r="D38" s="248"/>
      <c r="E38" s="8"/>
      <c r="F38" s="250"/>
      <c r="G38" s="234"/>
      <c r="H38" s="247"/>
      <c r="I38" s="22">
        <v>15</v>
      </c>
      <c r="J38" s="252"/>
      <c r="K38" s="8"/>
      <c r="L38" s="250"/>
      <c r="M38" s="223"/>
    </row>
    <row r="39" spans="2:13" x14ac:dyDescent="0.25">
      <c r="B39" s="216"/>
      <c r="C39" s="20">
        <v>16</v>
      </c>
      <c r="D39" s="248"/>
      <c r="E39" s="8"/>
      <c r="F39" s="250"/>
      <c r="G39" s="234"/>
      <c r="H39" s="247"/>
      <c r="I39" s="22">
        <v>16</v>
      </c>
      <c r="J39" s="252"/>
      <c r="K39" s="8"/>
      <c r="L39" s="250"/>
      <c r="M39" s="223"/>
    </row>
    <row r="40" spans="2:13" x14ac:dyDescent="0.25">
      <c r="B40" s="216"/>
      <c r="C40" s="20">
        <v>17</v>
      </c>
      <c r="D40" s="248"/>
      <c r="E40" s="8"/>
      <c r="F40" s="250"/>
      <c r="G40" s="234"/>
      <c r="H40" s="247"/>
      <c r="I40" s="22">
        <v>17</v>
      </c>
      <c r="J40" s="252"/>
      <c r="K40" s="8"/>
      <c r="L40" s="250"/>
      <c r="M40" s="223"/>
    </row>
    <row r="41" spans="2:13" x14ac:dyDescent="0.25">
      <c r="B41" s="216"/>
      <c r="C41" s="20">
        <v>18</v>
      </c>
      <c r="D41" s="248"/>
      <c r="E41" s="8"/>
      <c r="F41" s="250"/>
      <c r="G41" s="234"/>
      <c r="H41" s="247"/>
      <c r="I41" s="22">
        <v>18</v>
      </c>
      <c r="J41" s="252"/>
      <c r="K41" s="8"/>
      <c r="L41" s="250"/>
      <c r="M41" s="223"/>
    </row>
    <row r="42" spans="2:13" x14ac:dyDescent="0.25">
      <c r="B42" s="216"/>
      <c r="C42" s="20">
        <v>19</v>
      </c>
      <c r="D42" s="248"/>
      <c r="E42" s="8"/>
      <c r="F42" s="250"/>
      <c r="G42" s="234"/>
      <c r="H42" s="247"/>
      <c r="I42" s="22">
        <v>19</v>
      </c>
      <c r="J42" s="252"/>
      <c r="K42" s="8"/>
      <c r="L42" s="250"/>
      <c r="M42" s="223"/>
    </row>
    <row r="43" spans="2:13" x14ac:dyDescent="0.25">
      <c r="B43" s="216"/>
      <c r="C43" s="20">
        <v>20</v>
      </c>
      <c r="D43" s="248"/>
      <c r="E43" s="8"/>
      <c r="F43" s="250"/>
      <c r="G43" s="234"/>
      <c r="H43" s="247"/>
      <c r="I43" s="22">
        <v>20</v>
      </c>
      <c r="J43" s="252"/>
      <c r="K43" s="8"/>
      <c r="L43" s="250"/>
      <c r="M43" s="223"/>
    </row>
    <row r="44" spans="2:13" x14ac:dyDescent="0.25">
      <c r="B44" s="216"/>
      <c r="C44" s="20">
        <v>21</v>
      </c>
      <c r="D44" s="248"/>
      <c r="E44" s="8"/>
      <c r="F44" s="250"/>
      <c r="G44" s="234"/>
      <c r="H44" s="247"/>
      <c r="I44" s="22">
        <v>21</v>
      </c>
      <c r="J44" s="252"/>
      <c r="K44" s="8"/>
      <c r="L44" s="250"/>
      <c r="M44" s="223"/>
    </row>
    <row r="45" spans="2:13" x14ac:dyDescent="0.25">
      <c r="B45" s="216"/>
      <c r="C45" s="20">
        <v>22</v>
      </c>
      <c r="D45" s="248"/>
      <c r="E45" s="8"/>
      <c r="F45" s="250"/>
      <c r="G45" s="234"/>
      <c r="H45" s="247"/>
      <c r="I45" s="22">
        <v>22</v>
      </c>
      <c r="J45" s="252"/>
      <c r="K45" s="8"/>
      <c r="L45" s="250"/>
      <c r="M45" s="223"/>
    </row>
    <row r="46" spans="2:13" x14ac:dyDescent="0.25">
      <c r="B46" s="216"/>
      <c r="C46" s="20">
        <v>23</v>
      </c>
      <c r="D46" s="248"/>
      <c r="E46" s="8"/>
      <c r="F46" s="250"/>
      <c r="G46" s="234"/>
      <c r="H46" s="247"/>
      <c r="I46" s="22">
        <v>23</v>
      </c>
      <c r="J46" s="252"/>
      <c r="K46" s="8"/>
      <c r="L46" s="250"/>
      <c r="M46" s="223"/>
    </row>
    <row r="47" spans="2:13" x14ac:dyDescent="0.25">
      <c r="B47" s="216"/>
      <c r="C47" s="20">
        <v>24</v>
      </c>
      <c r="D47" s="249"/>
      <c r="E47" s="9"/>
      <c r="F47" s="251"/>
      <c r="G47" s="234"/>
      <c r="H47" s="247"/>
      <c r="I47" s="22">
        <v>24</v>
      </c>
      <c r="J47" s="253"/>
      <c r="K47" s="9"/>
      <c r="L47" s="251"/>
      <c r="M47" s="223"/>
    </row>
    <row r="48" spans="2:13" x14ac:dyDescent="0.25">
      <c r="B48" s="216"/>
      <c r="C48" s="20">
        <v>25</v>
      </c>
      <c r="D48" s="249"/>
      <c r="E48" s="9"/>
      <c r="F48" s="251"/>
      <c r="G48" s="234"/>
      <c r="H48" s="247"/>
      <c r="I48" s="22">
        <v>25</v>
      </c>
      <c r="J48" s="253"/>
      <c r="K48" s="9"/>
      <c r="L48" s="251"/>
      <c r="M48" s="223"/>
    </row>
    <row r="49" spans="2:13" x14ac:dyDescent="0.25">
      <c r="B49" s="216"/>
      <c r="C49" s="20">
        <v>26</v>
      </c>
      <c r="D49" s="249"/>
      <c r="E49" s="9"/>
      <c r="F49" s="251"/>
      <c r="G49" s="234"/>
      <c r="H49" s="247"/>
      <c r="I49" s="22">
        <v>26</v>
      </c>
      <c r="J49" s="253"/>
      <c r="K49" s="9"/>
      <c r="L49" s="251"/>
      <c r="M49" s="223"/>
    </row>
    <row r="50" spans="2:13" x14ac:dyDescent="0.25">
      <c r="B50" s="216"/>
      <c r="C50" s="20">
        <v>27</v>
      </c>
      <c r="D50" s="249"/>
      <c r="E50" s="9"/>
      <c r="F50" s="251"/>
      <c r="G50" s="234"/>
      <c r="H50" s="247"/>
      <c r="I50" s="22">
        <v>27</v>
      </c>
      <c r="J50" s="253"/>
      <c r="K50" s="9"/>
      <c r="L50" s="251"/>
      <c r="M50" s="223"/>
    </row>
    <row r="51" spans="2:13" x14ac:dyDescent="0.25">
      <c r="B51" s="216"/>
      <c r="C51" s="20">
        <v>28</v>
      </c>
      <c r="D51" s="249"/>
      <c r="E51" s="9"/>
      <c r="F51" s="251"/>
      <c r="G51" s="234"/>
      <c r="H51" s="247"/>
      <c r="I51" s="22">
        <v>28</v>
      </c>
      <c r="J51" s="253"/>
      <c r="K51" s="9"/>
      <c r="L51" s="251"/>
      <c r="M51" s="223"/>
    </row>
    <row r="52" spans="2:13" x14ac:dyDescent="0.25">
      <c r="B52" s="216"/>
      <c r="C52" s="20">
        <v>29</v>
      </c>
      <c r="D52" s="249"/>
      <c r="E52" s="9"/>
      <c r="F52" s="251"/>
      <c r="G52" s="234"/>
      <c r="H52" s="247"/>
      <c r="I52" s="22">
        <v>29</v>
      </c>
      <c r="J52" s="253"/>
      <c r="K52" s="9"/>
      <c r="L52" s="251"/>
      <c r="M52" s="223"/>
    </row>
    <row r="53" spans="2:13" x14ac:dyDescent="0.25">
      <c r="B53" s="216"/>
      <c r="C53" s="20">
        <v>30</v>
      </c>
      <c r="D53" s="249"/>
      <c r="E53" s="9"/>
      <c r="F53" s="251"/>
      <c r="G53" s="234"/>
      <c r="H53" s="247"/>
      <c r="I53" s="22">
        <v>30</v>
      </c>
      <c r="J53" s="253"/>
      <c r="K53" s="9"/>
      <c r="L53" s="251"/>
      <c r="M53" s="223"/>
    </row>
    <row r="54" spans="2:13" x14ac:dyDescent="0.25">
      <c r="B54" s="216"/>
      <c r="C54" s="20">
        <v>31</v>
      </c>
      <c r="D54" s="249"/>
      <c r="E54" s="9"/>
      <c r="F54" s="251"/>
      <c r="G54" s="234"/>
      <c r="H54" s="247"/>
      <c r="I54" s="22">
        <v>31</v>
      </c>
      <c r="J54" s="253"/>
      <c r="K54" s="9"/>
      <c r="L54" s="251"/>
      <c r="M54" s="223"/>
    </row>
    <row r="55" spans="2:13" x14ac:dyDescent="0.25">
      <c r="B55" s="216"/>
      <c r="C55" s="20">
        <v>32</v>
      </c>
      <c r="D55" s="249"/>
      <c r="E55" s="9"/>
      <c r="F55" s="251"/>
      <c r="G55" s="234"/>
      <c r="H55" s="247"/>
      <c r="I55" s="22">
        <v>32</v>
      </c>
      <c r="J55" s="253"/>
      <c r="K55" s="9"/>
      <c r="L55" s="251"/>
      <c r="M55" s="223"/>
    </row>
    <row r="56" spans="2:13" x14ac:dyDescent="0.25">
      <c r="B56" s="216"/>
      <c r="C56" s="20">
        <v>33</v>
      </c>
      <c r="D56" s="249"/>
      <c r="E56" s="9"/>
      <c r="F56" s="251"/>
      <c r="G56" s="234"/>
      <c r="H56" s="247"/>
      <c r="I56" s="22">
        <v>33</v>
      </c>
      <c r="J56" s="253"/>
      <c r="K56" s="9"/>
      <c r="L56" s="251"/>
      <c r="M56" s="223"/>
    </row>
    <row r="57" spans="2:13" x14ac:dyDescent="0.25">
      <c r="B57" s="216"/>
      <c r="C57" s="20">
        <v>34</v>
      </c>
      <c r="D57" s="249"/>
      <c r="E57" s="9"/>
      <c r="F57" s="251"/>
      <c r="G57" s="234"/>
      <c r="H57" s="247"/>
      <c r="I57" s="22">
        <v>34</v>
      </c>
      <c r="J57" s="253"/>
      <c r="K57" s="9"/>
      <c r="L57" s="251"/>
      <c r="M57" s="223"/>
    </row>
    <row r="58" spans="2:13" x14ac:dyDescent="0.25">
      <c r="B58" s="216"/>
      <c r="C58" s="20">
        <v>35</v>
      </c>
      <c r="D58" s="249"/>
      <c r="E58" s="9"/>
      <c r="F58" s="251"/>
      <c r="G58" s="234"/>
      <c r="H58" s="247"/>
      <c r="I58" s="22">
        <v>35</v>
      </c>
      <c r="J58" s="253"/>
      <c r="K58" s="9"/>
      <c r="L58" s="251"/>
      <c r="M58" s="223"/>
    </row>
    <row r="59" spans="2:13" x14ac:dyDescent="0.25">
      <c r="B59" s="216"/>
      <c r="C59" s="20">
        <v>36</v>
      </c>
      <c r="D59" s="249"/>
      <c r="E59" s="9"/>
      <c r="F59" s="251"/>
      <c r="G59" s="234"/>
      <c r="H59" s="247"/>
      <c r="I59" s="22">
        <v>36</v>
      </c>
      <c r="J59" s="253"/>
      <c r="K59" s="9"/>
      <c r="L59" s="251"/>
      <c r="M59" s="223"/>
    </row>
    <row r="60" spans="2:13" x14ac:dyDescent="0.25">
      <c r="B60" s="216"/>
      <c r="C60" s="20">
        <v>37</v>
      </c>
      <c r="D60" s="249"/>
      <c r="E60" s="9"/>
      <c r="F60" s="251"/>
      <c r="G60" s="234"/>
      <c r="H60" s="247"/>
      <c r="I60" s="22">
        <v>37</v>
      </c>
      <c r="J60" s="253"/>
      <c r="K60" s="9"/>
      <c r="L60" s="251"/>
      <c r="M60" s="223"/>
    </row>
    <row r="61" spans="2:13" x14ac:dyDescent="0.25">
      <c r="B61" s="216"/>
      <c r="C61" s="20">
        <v>38</v>
      </c>
      <c r="D61" s="249"/>
      <c r="E61" s="9"/>
      <c r="F61" s="251"/>
      <c r="G61" s="234"/>
      <c r="H61" s="247"/>
      <c r="I61" s="22">
        <v>38</v>
      </c>
      <c r="J61" s="253"/>
      <c r="K61" s="9"/>
      <c r="L61" s="251"/>
      <c r="M61" s="223"/>
    </row>
    <row r="62" spans="2:13" x14ac:dyDescent="0.25">
      <c r="B62" s="216"/>
      <c r="C62" s="20">
        <v>39</v>
      </c>
      <c r="D62" s="249"/>
      <c r="E62" s="9"/>
      <c r="F62" s="251"/>
      <c r="G62" s="234"/>
      <c r="H62" s="247"/>
      <c r="I62" s="22">
        <v>39</v>
      </c>
      <c r="J62" s="253"/>
      <c r="K62" s="9"/>
      <c r="L62" s="251"/>
      <c r="M62" s="223"/>
    </row>
    <row r="63" spans="2:13" x14ac:dyDescent="0.25">
      <c r="B63" s="216"/>
      <c r="C63" s="20">
        <v>40</v>
      </c>
      <c r="D63" s="249"/>
      <c r="E63" s="9"/>
      <c r="F63" s="251"/>
      <c r="G63" s="234"/>
      <c r="H63" s="247"/>
      <c r="I63" s="22">
        <v>40</v>
      </c>
      <c r="J63" s="253"/>
      <c r="K63" s="9"/>
      <c r="L63" s="251"/>
      <c r="M63" s="223"/>
    </row>
    <row r="64" spans="2:13" x14ac:dyDescent="0.25">
      <c r="B64" s="216"/>
      <c r="C64" s="20">
        <v>41</v>
      </c>
      <c r="D64" s="249"/>
      <c r="E64" s="9"/>
      <c r="F64" s="251"/>
      <c r="G64" s="234"/>
      <c r="H64" s="247"/>
      <c r="I64" s="22">
        <v>41</v>
      </c>
      <c r="J64" s="253"/>
      <c r="K64" s="9"/>
      <c r="L64" s="251"/>
      <c r="M64" s="223"/>
    </row>
    <row r="65" spans="2:13" x14ac:dyDescent="0.25">
      <c r="B65" s="216"/>
      <c r="C65" s="20">
        <v>42</v>
      </c>
      <c r="D65" s="249"/>
      <c r="E65" s="9"/>
      <c r="F65" s="251"/>
      <c r="G65" s="234"/>
      <c r="H65" s="247"/>
      <c r="I65" s="22">
        <v>42</v>
      </c>
      <c r="J65" s="253"/>
      <c r="K65" s="9"/>
      <c r="L65" s="251"/>
      <c r="M65" s="223"/>
    </row>
    <row r="66" spans="2:13" x14ac:dyDescent="0.25">
      <c r="B66" s="216"/>
      <c r="C66" s="20">
        <v>43</v>
      </c>
      <c r="D66" s="249"/>
      <c r="E66" s="9"/>
      <c r="F66" s="251"/>
      <c r="G66" s="234"/>
      <c r="H66" s="247"/>
      <c r="I66" s="22">
        <v>43</v>
      </c>
      <c r="J66" s="253"/>
      <c r="K66" s="9"/>
      <c r="L66" s="251"/>
      <c r="M66" s="223"/>
    </row>
    <row r="67" spans="2:13" x14ac:dyDescent="0.25">
      <c r="B67" s="216"/>
      <c r="C67" s="20">
        <v>44</v>
      </c>
      <c r="D67" s="249"/>
      <c r="E67" s="9"/>
      <c r="F67" s="251"/>
      <c r="G67" s="234"/>
      <c r="H67" s="247"/>
      <c r="I67" s="22">
        <v>44</v>
      </c>
      <c r="J67" s="253"/>
      <c r="K67" s="9"/>
      <c r="L67" s="251"/>
      <c r="M67" s="223"/>
    </row>
    <row r="68" spans="2:13" x14ac:dyDescent="0.25">
      <c r="B68" s="216"/>
      <c r="C68" s="20">
        <v>45</v>
      </c>
      <c r="D68" s="249"/>
      <c r="E68" s="9"/>
      <c r="F68" s="251"/>
      <c r="G68" s="234"/>
      <c r="H68" s="247"/>
      <c r="I68" s="22">
        <v>45</v>
      </c>
      <c r="J68" s="253"/>
      <c r="K68" s="9"/>
      <c r="L68" s="251"/>
      <c r="M68" s="223"/>
    </row>
    <row r="69" spans="2:13" x14ac:dyDescent="0.25">
      <c r="B69" s="216"/>
      <c r="C69" s="20">
        <v>46</v>
      </c>
      <c r="D69" s="249"/>
      <c r="E69" s="9"/>
      <c r="F69" s="251"/>
      <c r="G69" s="234"/>
      <c r="H69" s="247"/>
      <c r="I69" s="22">
        <v>46</v>
      </c>
      <c r="J69" s="253"/>
      <c r="K69" s="9"/>
      <c r="L69" s="251"/>
      <c r="M69" s="223"/>
    </row>
    <row r="70" spans="2:13" x14ac:dyDescent="0.25">
      <c r="B70" s="216"/>
      <c r="C70" s="20">
        <v>47</v>
      </c>
      <c r="D70" s="249"/>
      <c r="E70" s="9"/>
      <c r="F70" s="251"/>
      <c r="G70" s="234"/>
      <c r="H70" s="247"/>
      <c r="I70" s="22">
        <v>47</v>
      </c>
      <c r="J70" s="253"/>
      <c r="K70" s="9"/>
      <c r="L70" s="251"/>
      <c r="M70" s="223"/>
    </row>
    <row r="71" spans="2:13" x14ac:dyDescent="0.25">
      <c r="B71" s="216"/>
      <c r="C71" s="20">
        <v>48</v>
      </c>
      <c r="D71" s="249"/>
      <c r="E71" s="9"/>
      <c r="F71" s="251"/>
      <c r="G71" s="234"/>
      <c r="H71" s="247"/>
      <c r="I71" s="22">
        <v>48</v>
      </c>
      <c r="J71" s="253"/>
      <c r="K71" s="9"/>
      <c r="L71" s="251"/>
      <c r="M71" s="223"/>
    </row>
    <row r="72" spans="2:13" x14ac:dyDescent="0.25">
      <c r="B72" s="216"/>
      <c r="C72" s="20">
        <v>49</v>
      </c>
      <c r="D72" s="249"/>
      <c r="E72" s="9"/>
      <c r="F72" s="251"/>
      <c r="G72" s="234"/>
      <c r="H72" s="247"/>
      <c r="I72" s="22">
        <v>49</v>
      </c>
      <c r="J72" s="253"/>
      <c r="K72" s="9"/>
      <c r="L72" s="251"/>
      <c r="M72" s="223"/>
    </row>
    <row r="73" spans="2:13" x14ac:dyDescent="0.25">
      <c r="B73" s="216"/>
      <c r="C73" s="20">
        <v>50</v>
      </c>
      <c r="D73" s="249"/>
      <c r="E73" s="9"/>
      <c r="F73" s="251"/>
      <c r="G73" s="234"/>
      <c r="H73" s="247"/>
      <c r="I73" s="22">
        <v>50</v>
      </c>
      <c r="J73" s="253"/>
      <c r="K73" s="9"/>
      <c r="L73" s="251"/>
      <c r="M73" s="223"/>
    </row>
    <row r="74" spans="2:13" x14ac:dyDescent="0.25">
      <c r="B74" s="216"/>
      <c r="C74" s="20">
        <v>51</v>
      </c>
      <c r="D74" s="249"/>
      <c r="E74" s="9"/>
      <c r="F74" s="251"/>
      <c r="G74" s="234"/>
      <c r="H74" s="247"/>
      <c r="I74" s="22">
        <v>51</v>
      </c>
      <c r="J74" s="253"/>
      <c r="K74" s="9"/>
      <c r="L74" s="251"/>
      <c r="M74" s="223"/>
    </row>
    <row r="75" spans="2:13" x14ac:dyDescent="0.25">
      <c r="B75" s="216"/>
      <c r="C75" s="20">
        <v>52</v>
      </c>
      <c r="D75" s="249"/>
      <c r="E75" s="9"/>
      <c r="F75" s="251"/>
      <c r="G75" s="234"/>
      <c r="H75" s="247"/>
      <c r="I75" s="22">
        <v>52</v>
      </c>
      <c r="J75" s="253"/>
      <c r="K75" s="9"/>
      <c r="L75" s="251"/>
      <c r="M75" s="223"/>
    </row>
    <row r="76" spans="2:13" x14ac:dyDescent="0.25">
      <c r="B76" s="216"/>
      <c r="C76" s="20">
        <v>53</v>
      </c>
      <c r="D76" s="249"/>
      <c r="E76" s="9"/>
      <c r="F76" s="251"/>
      <c r="G76" s="234"/>
      <c r="H76" s="247"/>
      <c r="I76" s="22">
        <v>53</v>
      </c>
      <c r="J76" s="253"/>
      <c r="K76" s="9"/>
      <c r="L76" s="251"/>
      <c r="M76" s="223"/>
    </row>
    <row r="77" spans="2:13" x14ac:dyDescent="0.25">
      <c r="B77" s="216"/>
      <c r="C77" s="20">
        <v>54</v>
      </c>
      <c r="D77" s="249"/>
      <c r="E77" s="9"/>
      <c r="F77" s="251"/>
      <c r="G77" s="234"/>
      <c r="H77" s="247"/>
      <c r="I77" s="22">
        <v>54</v>
      </c>
      <c r="J77" s="253"/>
      <c r="K77" s="9"/>
      <c r="L77" s="251"/>
      <c r="M77" s="223"/>
    </row>
    <row r="78" spans="2:13" x14ac:dyDescent="0.25">
      <c r="B78" s="216"/>
      <c r="C78" s="20">
        <v>55</v>
      </c>
      <c r="D78" s="249"/>
      <c r="E78" s="9"/>
      <c r="F78" s="251"/>
      <c r="G78" s="234"/>
      <c r="H78" s="247"/>
      <c r="I78" s="22">
        <v>55</v>
      </c>
      <c r="J78" s="253"/>
      <c r="K78" s="9"/>
      <c r="L78" s="251"/>
      <c r="M78" s="223"/>
    </row>
    <row r="79" spans="2:13" x14ac:dyDescent="0.25">
      <c r="B79" s="216"/>
      <c r="C79" s="20">
        <v>56</v>
      </c>
      <c r="D79" s="249"/>
      <c r="E79" s="9"/>
      <c r="F79" s="251"/>
      <c r="G79" s="234"/>
      <c r="H79" s="247"/>
      <c r="I79" s="22">
        <v>56</v>
      </c>
      <c r="J79" s="253"/>
      <c r="K79" s="9"/>
      <c r="L79" s="251"/>
      <c r="M79" s="223"/>
    </row>
    <row r="80" spans="2:13" x14ac:dyDescent="0.25">
      <c r="B80" s="216"/>
      <c r="C80" s="20">
        <v>57</v>
      </c>
      <c r="D80" s="249"/>
      <c r="E80" s="9"/>
      <c r="F80" s="251"/>
      <c r="G80" s="234"/>
      <c r="H80" s="247"/>
      <c r="I80" s="22">
        <v>57</v>
      </c>
      <c r="J80" s="253"/>
      <c r="K80" s="9"/>
      <c r="L80" s="251"/>
      <c r="M80" s="223"/>
    </row>
    <row r="81" spans="2:13" x14ac:dyDescent="0.25">
      <c r="B81" s="216"/>
      <c r="C81" s="20">
        <v>58</v>
      </c>
      <c r="D81" s="249"/>
      <c r="E81" s="9"/>
      <c r="F81" s="251"/>
      <c r="G81" s="234"/>
      <c r="H81" s="247"/>
      <c r="I81" s="22">
        <v>58</v>
      </c>
      <c r="J81" s="253"/>
      <c r="K81" s="9"/>
      <c r="L81" s="251"/>
      <c r="M81" s="223"/>
    </row>
    <row r="82" spans="2:13" x14ac:dyDescent="0.25">
      <c r="B82" s="216"/>
      <c r="C82" s="20">
        <v>59</v>
      </c>
      <c r="D82" s="249"/>
      <c r="E82" s="9"/>
      <c r="F82" s="251"/>
      <c r="G82" s="234"/>
      <c r="H82" s="247"/>
      <c r="I82" s="22">
        <v>59</v>
      </c>
      <c r="J82" s="253"/>
      <c r="K82" s="9"/>
      <c r="L82" s="251"/>
      <c r="M82" s="223"/>
    </row>
    <row r="83" spans="2:13" x14ac:dyDescent="0.25">
      <c r="B83" s="216"/>
      <c r="C83" s="20">
        <v>60</v>
      </c>
      <c r="D83" s="248"/>
      <c r="E83" s="8"/>
      <c r="F83" s="250"/>
      <c r="G83" s="234"/>
      <c r="H83" s="247"/>
      <c r="I83" s="22">
        <v>60</v>
      </c>
      <c r="J83" s="252"/>
      <c r="K83" s="8"/>
      <c r="L83" s="250"/>
      <c r="M83" s="223"/>
    </row>
    <row r="84" spans="2:13" x14ac:dyDescent="0.25">
      <c r="B84" s="216"/>
      <c r="C84" s="130"/>
      <c r="D84" s="17"/>
      <c r="E84" s="17"/>
      <c r="F84" s="17"/>
      <c r="G84" s="13"/>
      <c r="H84" s="14"/>
      <c r="I84" s="17"/>
      <c r="J84" s="17"/>
      <c r="K84" s="17"/>
      <c r="L84" s="17"/>
      <c r="M84" s="217"/>
    </row>
    <row r="85" spans="2:13" x14ac:dyDescent="0.25">
      <c r="B85" s="216"/>
      <c r="C85" s="701" t="s">
        <v>216</v>
      </c>
      <c r="D85" s="701"/>
      <c r="E85" s="701"/>
      <c r="F85" s="701"/>
      <c r="G85" s="701"/>
      <c r="H85" s="701"/>
      <c r="I85" s="701"/>
      <c r="J85" s="701"/>
      <c r="K85" s="701"/>
      <c r="L85" s="701"/>
      <c r="M85" s="224"/>
    </row>
    <row r="86" spans="2:13" ht="66" customHeight="1" x14ac:dyDescent="0.25">
      <c r="B86" s="216"/>
      <c r="C86" s="693" t="s">
        <v>357</v>
      </c>
      <c r="D86" s="683"/>
      <c r="E86" s="683"/>
      <c r="F86" s="702"/>
      <c r="G86" s="702"/>
      <c r="H86" s="702"/>
      <c r="I86" s="702"/>
      <c r="J86" s="702"/>
      <c r="K86" s="702"/>
      <c r="L86" s="702"/>
      <c r="M86" s="217"/>
    </row>
    <row r="87" spans="2:13" ht="20.25" customHeight="1" x14ac:dyDescent="0.25">
      <c r="B87" s="216"/>
      <c r="C87" s="135"/>
      <c r="D87" s="136"/>
      <c r="E87" s="137"/>
      <c r="F87" s="137"/>
      <c r="G87" s="137"/>
      <c r="H87" s="137"/>
      <c r="I87" s="137"/>
      <c r="J87" s="137"/>
      <c r="K87" s="137"/>
      <c r="L87" s="137"/>
      <c r="M87" s="225"/>
    </row>
    <row r="88" spans="2:13" ht="15.75" customHeight="1" x14ac:dyDescent="0.25">
      <c r="B88" s="216"/>
      <c r="C88" s="691" t="s">
        <v>223</v>
      </c>
      <c r="D88" s="692"/>
      <c r="E88" s="692"/>
      <c r="F88" s="137"/>
      <c r="G88" s="137"/>
      <c r="H88" s="137"/>
      <c r="I88" s="137"/>
      <c r="J88" s="137"/>
      <c r="K88" s="137"/>
      <c r="L88" s="137"/>
      <c r="M88" s="225"/>
    </row>
    <row r="89" spans="2:13" ht="15.75" customHeight="1" x14ac:dyDescent="0.25">
      <c r="B89" s="216"/>
      <c r="C89" s="693" t="s">
        <v>225</v>
      </c>
      <c r="D89" s="683"/>
      <c r="E89" s="683"/>
      <c r="F89" s="703">
        <v>45777</v>
      </c>
      <c r="G89" s="704"/>
      <c r="H89" s="704"/>
      <c r="I89" s="704"/>
      <c r="J89" s="704"/>
      <c r="K89" s="704"/>
      <c r="L89" s="704"/>
      <c r="M89" s="225"/>
    </row>
    <row r="90" spans="2:13" ht="15.75" customHeight="1" x14ac:dyDescent="0.25">
      <c r="B90" s="216"/>
      <c r="C90" s="693" t="s">
        <v>227</v>
      </c>
      <c r="D90" s="683"/>
      <c r="E90" s="683"/>
      <c r="F90" s="704" t="s">
        <v>584</v>
      </c>
      <c r="G90" s="704"/>
      <c r="H90" s="704"/>
      <c r="I90" s="704"/>
      <c r="J90" s="704"/>
      <c r="K90" s="704"/>
      <c r="L90" s="704"/>
      <c r="M90" s="225"/>
    </row>
    <row r="91" spans="2:13" ht="15.75" customHeight="1" x14ac:dyDescent="0.25">
      <c r="B91" s="216"/>
      <c r="C91" s="693" t="s">
        <v>229</v>
      </c>
      <c r="D91" s="683"/>
      <c r="E91" s="683"/>
      <c r="F91" s="704" t="s">
        <v>583</v>
      </c>
      <c r="G91" s="704"/>
      <c r="H91" s="704"/>
      <c r="I91" s="704"/>
      <c r="J91" s="704"/>
      <c r="K91" s="704"/>
      <c r="L91" s="704"/>
      <c r="M91" s="225"/>
    </row>
    <row r="92" spans="2:13" ht="21" customHeight="1" x14ac:dyDescent="0.25">
      <c r="B92" s="216"/>
      <c r="C92" s="686" t="s">
        <v>231</v>
      </c>
      <c r="D92" s="675"/>
      <c r="E92" s="675"/>
      <c r="F92" s="137"/>
      <c r="G92" s="137"/>
      <c r="H92" s="137"/>
      <c r="I92" s="137"/>
      <c r="J92" s="137"/>
      <c r="K92" s="137"/>
      <c r="L92" s="137"/>
      <c r="M92" s="225"/>
    </row>
    <row r="93" spans="2:13" ht="15.75" thickBot="1" x14ac:dyDescent="0.3">
      <c r="B93" s="226"/>
      <c r="C93" s="687"/>
      <c r="D93" s="688"/>
      <c r="E93" s="688"/>
      <c r="F93" s="227"/>
      <c r="G93" s="228"/>
      <c r="H93" s="229"/>
      <c r="I93" s="230"/>
      <c r="J93" s="230"/>
      <c r="K93" s="230"/>
      <c r="L93" s="230"/>
      <c r="M93" s="231"/>
    </row>
  </sheetData>
  <sheetProtection sheet="1" selectLockedCells="1"/>
  <mergeCells count="37">
    <mergeCell ref="K3:L3"/>
    <mergeCell ref="C9:D9"/>
    <mergeCell ref="C10:D10"/>
    <mergeCell ref="C11:D11"/>
    <mergeCell ref="E9:J9"/>
    <mergeCell ref="E10:J10"/>
    <mergeCell ref="E11:J11"/>
    <mergeCell ref="C6:M6"/>
    <mergeCell ref="C85:L85"/>
    <mergeCell ref="F86:L86"/>
    <mergeCell ref="F89:L89"/>
    <mergeCell ref="F90:L90"/>
    <mergeCell ref="F91:L91"/>
    <mergeCell ref="C89:E89"/>
    <mergeCell ref="C90:E90"/>
    <mergeCell ref="C91:E91"/>
    <mergeCell ref="K17:L17"/>
    <mergeCell ref="I15:L15"/>
    <mergeCell ref="I16:J16"/>
    <mergeCell ref="I17:J17"/>
    <mergeCell ref="C92:E93"/>
    <mergeCell ref="I20:L20"/>
    <mergeCell ref="I22:L22"/>
    <mergeCell ref="C88:E88"/>
    <mergeCell ref="C86:E86"/>
    <mergeCell ref="C20:F20"/>
    <mergeCell ref="C22:F22"/>
    <mergeCell ref="C16:D16"/>
    <mergeCell ref="C17:D17"/>
    <mergeCell ref="E16:F16"/>
    <mergeCell ref="C15:F15"/>
    <mergeCell ref="E17:F17"/>
    <mergeCell ref="K16:L16"/>
    <mergeCell ref="I14:J14"/>
    <mergeCell ref="K14:L14"/>
    <mergeCell ref="C14:D14"/>
    <mergeCell ref="E14:F14"/>
  </mergeCells>
  <conditionalFormatting sqref="E16:F16">
    <cfRule type="expression" dxfId="25" priority="2">
      <formula>NOT(ISBLANK($E$16))</formula>
    </cfRule>
    <cfRule type="expression" dxfId="24" priority="4">
      <formula>$E$14="Taip"</formula>
    </cfRule>
  </conditionalFormatting>
  <conditionalFormatting sqref="E17:F17">
    <cfRule type="expression" dxfId="23" priority="7">
      <formula>NOT(ISBLANK($E$17))</formula>
    </cfRule>
    <cfRule type="expression" dxfId="22" priority="8">
      <formula>$E$16="Taip"</formula>
    </cfRule>
  </conditionalFormatting>
  <conditionalFormatting sqref="K16:L16">
    <cfRule type="expression" dxfId="21" priority="1">
      <formula>NOT(ISBLANK($K$16))</formula>
    </cfRule>
    <cfRule type="expression" dxfId="20" priority="3">
      <formula>$K$14="Taip"</formula>
    </cfRule>
  </conditionalFormatting>
  <conditionalFormatting sqref="K17:L17">
    <cfRule type="expression" dxfId="19" priority="5">
      <formula>NOT(ISBLANK($K$17))</formula>
    </cfRule>
    <cfRule type="expression" dxfId="18" priority="6">
      <formula>$K$16="Taip"</formula>
    </cfRule>
  </conditionalFormatting>
  <dataValidations xWindow="669" yWindow="527" count="2">
    <dataValidation type="list" allowBlank="1" showInputMessage="1" showErrorMessage="1" sqref="K14:L14 E14:F14" xr:uid="{00000000-0002-0000-0300-000000000000}">
      <formula1>"Taip, Ne"</formula1>
    </dataValidation>
    <dataValidation type="list" allowBlank="1" showInputMessage="1" showErrorMessage="1" promptTitle="Pastaba" prompt="Jei pasirinkote &quot;Taip&quot;, prašome apačioje pateikti svetainės nuorodą." sqref="K16:L16 E16:F16" xr:uid="{00000000-0002-0000-0300-000001000000}">
      <formula1>"Taip, Ne"</formula1>
    </dataValidation>
  </dataValidations>
  <pageMargins left="0.7" right="0.7" top="0.75" bottom="0.75" header="0.3" footer="0.3"/>
  <pageSetup paperSize="9" scale="43" orientation="portrait" r:id="rId1"/>
  <headerFooter>
    <oddFooter>Puslapių &amp;P iš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>
    <tabColor theme="2" tint="-0.249977111117893"/>
    <pageSetUpPr fitToPage="1"/>
  </sheetPr>
  <dimension ref="A1:XFC1048563"/>
  <sheetViews>
    <sheetView showGridLines="0" topLeftCell="B1" zoomScale="80" zoomScaleNormal="80" workbookViewId="0">
      <selection activeCell="L7" sqref="L7"/>
    </sheetView>
  </sheetViews>
  <sheetFormatPr defaultColWidth="0" defaultRowHeight="15" zeroHeight="1" x14ac:dyDescent="0.25"/>
  <cols>
    <col min="1" max="1" width="8.85546875" customWidth="1"/>
    <col min="2" max="2" width="8.85546875" style="82" customWidth="1"/>
    <col min="3" max="3" width="51.5703125" style="82" bestFit="1" customWidth="1"/>
    <col min="4" max="5" width="25.28515625" style="82" customWidth="1"/>
    <col min="6" max="6" width="29.5703125" style="82" customWidth="1"/>
    <col min="7" max="7" width="23.85546875" style="82" bestFit="1" customWidth="1"/>
    <col min="8" max="8" width="17.42578125" style="82" bestFit="1" customWidth="1"/>
    <col min="9" max="9" width="17.7109375" style="82" customWidth="1"/>
    <col min="10" max="10" width="19" style="82" customWidth="1"/>
    <col min="11" max="11" width="17.85546875" style="82" customWidth="1"/>
    <col min="12" max="12" width="18.85546875" style="82" customWidth="1"/>
    <col min="13" max="13" width="17.5703125" style="82" customWidth="1"/>
    <col min="14" max="14" width="18.5703125" style="82" customWidth="1"/>
    <col min="15" max="15" width="18" style="82" customWidth="1"/>
    <col min="16" max="16" width="18.42578125" style="82" customWidth="1"/>
    <col min="17" max="17" width="18" style="82" customWidth="1"/>
    <col min="18" max="18" width="19" style="82" customWidth="1"/>
    <col min="19" max="20" width="8.85546875" customWidth="1"/>
    <col min="21" max="16383" width="8.85546875" hidden="1"/>
    <col min="16384" max="16384" width="5.140625" hidden="1"/>
  </cols>
  <sheetData>
    <row r="1" spans="1:21" x14ac:dyDescent="0.25">
      <c r="A1" s="12"/>
      <c r="B1" s="298"/>
      <c r="C1" s="298"/>
      <c r="D1" s="298"/>
      <c r="E1" s="298"/>
      <c r="F1" s="298"/>
      <c r="G1" s="298"/>
      <c r="H1" s="298"/>
      <c r="I1" s="298"/>
      <c r="J1" s="298"/>
      <c r="K1" s="298"/>
      <c r="L1" s="298"/>
      <c r="M1" s="298"/>
      <c r="N1" s="298"/>
      <c r="O1" s="298"/>
      <c r="P1" s="298"/>
      <c r="Q1" s="298"/>
      <c r="R1" s="298"/>
      <c r="S1" s="12"/>
      <c r="T1" s="12"/>
    </row>
    <row r="2" spans="1:21" x14ac:dyDescent="0.25">
      <c r="A2" s="12"/>
      <c r="C2" s="128" t="s">
        <v>477</v>
      </c>
      <c r="O2" s="300"/>
      <c r="P2" s="300"/>
      <c r="T2" s="12"/>
      <c r="U2" t="s">
        <v>198</v>
      </c>
    </row>
    <row r="3" spans="1:21" ht="14.45" customHeight="1" x14ac:dyDescent="0.25">
      <c r="A3" s="12"/>
      <c r="C3" s="328"/>
      <c r="D3" s="327"/>
      <c r="E3" s="327"/>
      <c r="F3" s="322"/>
      <c r="G3" s="301" t="s">
        <v>7</v>
      </c>
      <c r="H3" s="724" t="str">
        <f>'Finansiniai duomenys'!C8</f>
        <v>UAB „Varėnos vandenys“</v>
      </c>
      <c r="I3" s="724"/>
      <c r="J3" s="724"/>
      <c r="K3" s="724"/>
      <c r="L3" s="724"/>
      <c r="N3" s="705" t="s">
        <v>348</v>
      </c>
      <c r="O3" s="705"/>
      <c r="P3" s="705"/>
      <c r="T3" s="12"/>
      <c r="U3" t="s">
        <v>201</v>
      </c>
    </row>
    <row r="4" spans="1:21" ht="13.9" customHeight="1" x14ac:dyDescent="0.25">
      <c r="A4" s="12"/>
      <c r="C4" s="726" t="s">
        <v>411</v>
      </c>
      <c r="D4" s="727"/>
      <c r="E4" s="727"/>
      <c r="F4" s="322"/>
      <c r="G4" s="301" t="s">
        <v>367</v>
      </c>
      <c r="H4" s="724" t="str">
        <f>IFERROR(VLOOKUP(H3,'Finansiniai duomenys'!R2:T232,3,FALSE),"")</f>
        <v xml:space="preserve">Varėnos rajono savivaldybė </v>
      </c>
      <c r="I4" s="724"/>
      <c r="J4" s="724"/>
      <c r="K4" s="724"/>
      <c r="L4" s="724"/>
      <c r="N4" s="705"/>
      <c r="O4" s="705"/>
      <c r="P4" s="705"/>
      <c r="T4" s="12"/>
    </row>
    <row r="5" spans="1:21" x14ac:dyDescent="0.25">
      <c r="A5" s="12"/>
      <c r="C5" s="726"/>
      <c r="D5" s="727"/>
      <c r="E5" s="727"/>
      <c r="F5" s="322"/>
      <c r="G5" s="302" t="s">
        <v>13</v>
      </c>
      <c r="H5" s="721">
        <f>IFERROR(VLOOKUP(H3,'Finansiniai duomenys'!R2:T232,2,FALSE),"")</f>
        <v>184626819</v>
      </c>
      <c r="I5" s="721"/>
      <c r="J5" s="721"/>
      <c r="K5" s="721"/>
      <c r="L5" s="721"/>
      <c r="N5" s="323" t="s">
        <v>475</v>
      </c>
      <c r="O5" s="300"/>
      <c r="P5" s="300"/>
      <c r="T5" s="12"/>
    </row>
    <row r="6" spans="1:21" s="284" customFormat="1" x14ac:dyDescent="0.25">
      <c r="A6" s="12"/>
      <c r="B6" s="82"/>
      <c r="C6" s="326"/>
      <c r="D6" s="327"/>
      <c r="E6" s="327"/>
      <c r="F6" s="322"/>
      <c r="G6" s="303"/>
      <c r="H6" s="304"/>
      <c r="I6" s="304"/>
      <c r="J6" s="304"/>
      <c r="K6" s="304"/>
      <c r="L6" s="304"/>
      <c r="M6" s="122"/>
      <c r="N6" s="122"/>
      <c r="O6" s="122"/>
      <c r="P6" s="122"/>
      <c r="Q6" s="122"/>
      <c r="R6" s="122"/>
      <c r="T6" s="12"/>
      <c r="U6"/>
    </row>
    <row r="7" spans="1:21" s="284" customFormat="1" x14ac:dyDescent="0.25">
      <c r="A7" s="12"/>
      <c r="B7" s="82"/>
      <c r="C7" s="728" t="s">
        <v>478</v>
      </c>
      <c r="D7" s="729"/>
      <c r="E7" s="729"/>
      <c r="F7" s="122"/>
      <c r="G7" s="725" t="s">
        <v>403</v>
      </c>
      <c r="H7" s="725"/>
      <c r="I7" s="725"/>
      <c r="J7" s="725"/>
      <c r="K7" s="725"/>
      <c r="L7" s="283"/>
      <c r="M7" s="122"/>
      <c r="N7" s="122"/>
      <c r="O7" s="122"/>
      <c r="P7" s="122"/>
      <c r="Q7" s="122"/>
      <c r="R7" s="122"/>
      <c r="T7" s="12"/>
      <c r="U7"/>
    </row>
    <row r="8" spans="1:21" s="284" customFormat="1" x14ac:dyDescent="0.25">
      <c r="A8" s="12"/>
      <c r="B8" s="82"/>
      <c r="C8" s="729"/>
      <c r="D8" s="729"/>
      <c r="E8" s="729"/>
      <c r="F8" s="122"/>
      <c r="G8" s="725" t="s">
        <v>404</v>
      </c>
      <c r="H8" s="725"/>
      <c r="I8" s="725"/>
      <c r="J8" s="725"/>
      <c r="K8" s="725"/>
      <c r="L8" s="283"/>
      <c r="M8" s="122"/>
      <c r="N8" s="122"/>
      <c r="O8" s="122"/>
      <c r="P8" s="122"/>
      <c r="Q8" s="122"/>
      <c r="R8" s="122"/>
      <c r="T8" s="12"/>
      <c r="U8"/>
    </row>
    <row r="9" spans="1:21" s="284" customFormat="1" x14ac:dyDescent="0.25">
      <c r="A9" s="12"/>
      <c r="B9" s="82"/>
      <c r="C9" s="729"/>
      <c r="D9" s="729"/>
      <c r="E9" s="729"/>
      <c r="F9" s="122"/>
      <c r="G9" s="305" t="s">
        <v>484</v>
      </c>
      <c r="H9" s="305"/>
      <c r="I9" s="305"/>
      <c r="J9" s="305"/>
      <c r="K9" s="305"/>
      <c r="L9" s="283"/>
      <c r="M9" s="721"/>
      <c r="N9" s="721"/>
      <c r="O9" s="721"/>
      <c r="P9" s="721"/>
      <c r="Q9" s="721"/>
      <c r="R9" s="122"/>
      <c r="T9" s="12"/>
      <c r="U9"/>
    </row>
    <row r="10" spans="1:21" s="284" customFormat="1" ht="46.9" customHeight="1" x14ac:dyDescent="0.25">
      <c r="A10" s="12"/>
      <c r="B10" s="82"/>
      <c r="C10" s="729"/>
      <c r="D10" s="729"/>
      <c r="E10" s="729"/>
      <c r="F10" s="122"/>
      <c r="G10" s="332" t="s">
        <v>483</v>
      </c>
      <c r="H10" s="332"/>
      <c r="I10" s="332"/>
      <c r="J10" s="332"/>
      <c r="K10" s="305"/>
      <c r="L10" s="122"/>
      <c r="M10" s="122"/>
      <c r="N10" s="122"/>
      <c r="O10" s="122"/>
      <c r="P10" s="122"/>
      <c r="Q10" s="122"/>
      <c r="R10" s="122"/>
      <c r="T10" s="12"/>
      <c r="U10"/>
    </row>
    <row r="11" spans="1:21" s="284" customFormat="1" x14ac:dyDescent="0.25">
      <c r="A11" s="12"/>
      <c r="B11" s="82"/>
      <c r="C11" s="122"/>
      <c r="D11" s="122"/>
      <c r="E11" s="122"/>
      <c r="F11" s="122"/>
      <c r="G11" s="306"/>
      <c r="H11" s="307"/>
      <c r="I11" s="304"/>
      <c r="J11" s="304"/>
      <c r="K11" s="304"/>
      <c r="L11" s="304"/>
      <c r="M11" s="122"/>
      <c r="N11" s="122"/>
      <c r="O11" s="122"/>
      <c r="P11" s="122"/>
      <c r="Q11" s="122"/>
      <c r="R11" s="122"/>
      <c r="T11" s="12"/>
      <c r="U11"/>
    </row>
    <row r="12" spans="1:21" ht="26.45" customHeight="1" x14ac:dyDescent="0.25">
      <c r="A12" s="12"/>
      <c r="C12" s="722" t="s">
        <v>532</v>
      </c>
      <c r="D12" s="723"/>
      <c r="E12" s="723"/>
      <c r="F12" s="723"/>
      <c r="G12" s="720" t="s">
        <v>405</v>
      </c>
      <c r="H12" s="720"/>
      <c r="I12" s="720" t="s">
        <v>405</v>
      </c>
      <c r="J12" s="720"/>
      <c r="K12" s="720" t="s">
        <v>405</v>
      </c>
      <c r="L12" s="720"/>
      <c r="M12" s="720" t="s">
        <v>405</v>
      </c>
      <c r="N12" s="720"/>
      <c r="O12" s="720" t="s">
        <v>405</v>
      </c>
      <c r="P12" s="720"/>
      <c r="Q12" s="720" t="s">
        <v>405</v>
      </c>
      <c r="R12" s="720"/>
      <c r="T12" s="12"/>
    </row>
    <row r="13" spans="1:21" ht="67.900000000000006" customHeight="1" x14ac:dyDescent="0.25">
      <c r="A13" s="12"/>
      <c r="C13" s="714" t="s">
        <v>370</v>
      </c>
      <c r="D13" s="715" t="s">
        <v>371</v>
      </c>
      <c r="E13" s="718" t="s">
        <v>409</v>
      </c>
      <c r="F13" s="715" t="s">
        <v>372</v>
      </c>
      <c r="G13" s="716"/>
      <c r="H13" s="717"/>
      <c r="I13" s="716"/>
      <c r="J13" s="717"/>
      <c r="K13" s="716"/>
      <c r="L13" s="717"/>
      <c r="M13" s="716"/>
      <c r="N13" s="717"/>
      <c r="O13" s="716"/>
      <c r="P13" s="717"/>
      <c r="Q13" s="716"/>
      <c r="R13" s="717"/>
      <c r="T13" s="12"/>
    </row>
    <row r="14" spans="1:21" ht="39" customHeight="1" x14ac:dyDescent="0.25">
      <c r="A14" s="12"/>
      <c r="C14" s="714"/>
      <c r="D14" s="715"/>
      <c r="E14" s="719"/>
      <c r="F14" s="715"/>
      <c r="G14" s="308" t="s">
        <v>378</v>
      </c>
      <c r="H14" s="308" t="s">
        <v>374</v>
      </c>
      <c r="I14" s="308" t="s">
        <v>378</v>
      </c>
      <c r="J14" s="308" t="s">
        <v>374</v>
      </c>
      <c r="K14" s="308" t="s">
        <v>378</v>
      </c>
      <c r="L14" s="308" t="s">
        <v>374</v>
      </c>
      <c r="M14" s="308" t="s">
        <v>378</v>
      </c>
      <c r="N14" s="308" t="s">
        <v>374</v>
      </c>
      <c r="O14" s="308" t="s">
        <v>378</v>
      </c>
      <c r="P14" s="308" t="s">
        <v>374</v>
      </c>
      <c r="Q14" s="308" t="s">
        <v>378</v>
      </c>
      <c r="R14" s="308" t="s">
        <v>374</v>
      </c>
      <c r="T14" s="12"/>
    </row>
    <row r="15" spans="1:21" x14ac:dyDescent="0.25">
      <c r="A15" s="12"/>
      <c r="C15" s="293" t="s">
        <v>88</v>
      </c>
      <c r="D15" s="292">
        <f t="shared" ref="D15:D24" si="0">F15+G15+I15+K15+M15+O15+Q15</f>
        <v>0</v>
      </c>
      <c r="E15" s="290" t="str">
        <f>IF(OR(D15-'Finansiniai duomenys'!C34&lt;-0.1,D15-'Finansiniai duomenys'!C34&gt;0.1),"Klaida","Gerai")</f>
        <v>Klaida</v>
      </c>
      <c r="F15" s="289"/>
      <c r="G15" s="289"/>
      <c r="H15" s="289"/>
      <c r="I15" s="289"/>
      <c r="J15" s="289"/>
      <c r="K15" s="289"/>
      <c r="L15" s="289"/>
      <c r="M15" s="289"/>
      <c r="N15" s="289"/>
      <c r="O15" s="289"/>
      <c r="P15" s="289"/>
      <c r="Q15" s="289"/>
      <c r="R15" s="289"/>
      <c r="T15" s="12"/>
    </row>
    <row r="16" spans="1:21" ht="15.75" thickBot="1" x14ac:dyDescent="0.3">
      <c r="A16" s="12"/>
      <c r="C16" s="294" t="s">
        <v>90</v>
      </c>
      <c r="D16" s="292">
        <f t="shared" si="0"/>
        <v>0</v>
      </c>
      <c r="E16" s="290" t="str">
        <f>IF(OR(D16-'Finansiniai duomenys'!C35&lt;-0.1,D16-'Finansiniai duomenys'!C35&gt;0.1),"Klaida","Gerai")</f>
        <v>Klaida</v>
      </c>
      <c r="F16" s="291"/>
      <c r="G16" s="291"/>
      <c r="H16" s="291"/>
      <c r="I16" s="291"/>
      <c r="J16" s="291"/>
      <c r="K16" s="291"/>
      <c r="L16" s="291"/>
      <c r="M16" s="291"/>
      <c r="N16" s="291"/>
      <c r="O16" s="291"/>
      <c r="P16" s="291"/>
      <c r="Q16" s="291"/>
      <c r="R16" s="291"/>
      <c r="T16" s="12"/>
    </row>
    <row r="17" spans="1:20" s="297" customFormat="1" x14ac:dyDescent="0.25">
      <c r="A17" s="296"/>
      <c r="B17" s="309"/>
      <c r="C17" s="310" t="s">
        <v>379</v>
      </c>
      <c r="D17" s="311">
        <f t="shared" si="0"/>
        <v>0</v>
      </c>
      <c r="E17" s="290" t="str">
        <f>IF(OR(D17-'Finansiniai duomenys'!C36&lt;-0.1,D17-'Finansiniai duomenys'!C36&gt;0.1),"Klaida","Gerai")</f>
        <v>Klaida</v>
      </c>
      <c r="F17" s="312">
        <f>F15-F16</f>
        <v>0</v>
      </c>
      <c r="G17" s="312">
        <f t="shared" ref="G17:R17" si="1">G15-G16</f>
        <v>0</v>
      </c>
      <c r="H17" s="312">
        <f t="shared" si="1"/>
        <v>0</v>
      </c>
      <c r="I17" s="312">
        <f t="shared" si="1"/>
        <v>0</v>
      </c>
      <c r="J17" s="312">
        <f t="shared" si="1"/>
        <v>0</v>
      </c>
      <c r="K17" s="312">
        <f t="shared" si="1"/>
        <v>0</v>
      </c>
      <c r="L17" s="312">
        <f t="shared" si="1"/>
        <v>0</v>
      </c>
      <c r="M17" s="312">
        <f t="shared" si="1"/>
        <v>0</v>
      </c>
      <c r="N17" s="312">
        <f t="shared" si="1"/>
        <v>0</v>
      </c>
      <c r="O17" s="312">
        <f t="shared" si="1"/>
        <v>0</v>
      </c>
      <c r="P17" s="312">
        <f t="shared" si="1"/>
        <v>0</v>
      </c>
      <c r="Q17" s="312">
        <f t="shared" si="1"/>
        <v>0</v>
      </c>
      <c r="R17" s="312">
        <f t="shared" si="1"/>
        <v>0</v>
      </c>
      <c r="T17" s="296"/>
    </row>
    <row r="18" spans="1:20" x14ac:dyDescent="0.25">
      <c r="A18" s="12"/>
      <c r="C18" s="294" t="s">
        <v>93</v>
      </c>
      <c r="D18" s="292">
        <f t="shared" si="0"/>
        <v>0</v>
      </c>
      <c r="E18" s="290" t="str">
        <f>IF(OR(D18-'Finansiniai duomenys'!C37&lt;-0.1,D18-'Finansiniai duomenys'!C37&gt;0.1),"Klaida","Gerai")</f>
        <v>Klaida</v>
      </c>
      <c r="F18" s="291"/>
      <c r="G18" s="291"/>
      <c r="H18" s="291"/>
      <c r="I18" s="291"/>
      <c r="J18" s="291"/>
      <c r="K18" s="291"/>
      <c r="L18" s="291"/>
      <c r="M18" s="291"/>
      <c r="N18" s="291"/>
      <c r="O18" s="291"/>
      <c r="P18" s="291"/>
      <c r="Q18" s="291"/>
      <c r="R18" s="291"/>
      <c r="T18" s="12"/>
    </row>
    <row r="19" spans="1:20" ht="15.75" thickBot="1" x14ac:dyDescent="0.3">
      <c r="A19" s="12"/>
      <c r="C19" s="294" t="s">
        <v>95</v>
      </c>
      <c r="D19" s="292">
        <f t="shared" si="0"/>
        <v>0</v>
      </c>
      <c r="E19" s="290" t="str">
        <f>IF(OR(D19-'Finansiniai duomenys'!C38&lt;-0.1,D19-'Finansiniai duomenys'!C38&gt;0.1),"Klaida","Gerai")</f>
        <v>Klaida</v>
      </c>
      <c r="F19" s="289"/>
      <c r="G19" s="289"/>
      <c r="H19" s="289"/>
      <c r="I19" s="289"/>
      <c r="J19" s="289"/>
      <c r="K19" s="289"/>
      <c r="L19" s="289"/>
      <c r="M19" s="289"/>
      <c r="N19" s="289"/>
      <c r="O19" s="289"/>
      <c r="P19" s="289"/>
      <c r="Q19" s="289"/>
      <c r="R19" s="289"/>
      <c r="T19" s="12"/>
    </row>
    <row r="20" spans="1:20" s="297" customFormat="1" x14ac:dyDescent="0.25">
      <c r="A20" s="296"/>
      <c r="B20" s="309"/>
      <c r="C20" s="310" t="s">
        <v>380</v>
      </c>
      <c r="D20" s="311">
        <f t="shared" si="0"/>
        <v>0</v>
      </c>
      <c r="E20" s="290" t="str">
        <f>IF(OR(D20-'Finansiniai duomenys'!C39&lt;-0.1,D20-'Finansiniai duomenys'!C39&gt;0.1),"Klaida","Gerai")</f>
        <v>Klaida</v>
      </c>
      <c r="F20" s="312">
        <f>F17-F18-F19</f>
        <v>0</v>
      </c>
      <c r="G20" s="312">
        <f t="shared" ref="G20:R20" si="2">G17-G18-G19</f>
        <v>0</v>
      </c>
      <c r="H20" s="312">
        <f t="shared" si="2"/>
        <v>0</v>
      </c>
      <c r="I20" s="312">
        <f t="shared" si="2"/>
        <v>0</v>
      </c>
      <c r="J20" s="312">
        <f t="shared" si="2"/>
        <v>0</v>
      </c>
      <c r="K20" s="312">
        <f t="shared" si="2"/>
        <v>0</v>
      </c>
      <c r="L20" s="312">
        <f t="shared" si="2"/>
        <v>0</v>
      </c>
      <c r="M20" s="312">
        <f t="shared" si="2"/>
        <v>0</v>
      </c>
      <c r="N20" s="312">
        <f t="shared" si="2"/>
        <v>0</v>
      </c>
      <c r="O20" s="312">
        <f t="shared" si="2"/>
        <v>0</v>
      </c>
      <c r="P20" s="312">
        <f t="shared" si="2"/>
        <v>0</v>
      </c>
      <c r="Q20" s="312">
        <f t="shared" si="2"/>
        <v>0</v>
      </c>
      <c r="R20" s="312">
        <f t="shared" si="2"/>
        <v>0</v>
      </c>
      <c r="T20" s="296"/>
    </row>
    <row r="21" spans="1:20" x14ac:dyDescent="0.25">
      <c r="A21" s="12"/>
      <c r="C21" s="294" t="s">
        <v>99</v>
      </c>
      <c r="D21" s="292">
        <f t="shared" si="0"/>
        <v>0</v>
      </c>
      <c r="E21" s="290" t="str">
        <f>IF(OR(D21-'Finansiniai duomenys'!C40&lt;-0.1,D21-'Finansiniai duomenys'!C40&gt;0.1),"Klaida","Gerai")</f>
        <v>Gerai</v>
      </c>
      <c r="F21" s="291"/>
      <c r="G21" s="291"/>
      <c r="H21" s="291"/>
      <c r="I21" s="291"/>
      <c r="J21" s="291"/>
      <c r="K21" s="291"/>
      <c r="L21" s="291"/>
      <c r="M21" s="291"/>
      <c r="N21" s="291"/>
      <c r="O21" s="291"/>
      <c r="P21" s="291"/>
      <c r="Q21" s="291"/>
      <c r="R21" s="291"/>
      <c r="T21" s="12"/>
    </row>
    <row r="22" spans="1:20" x14ac:dyDescent="0.25">
      <c r="A22" s="12"/>
      <c r="C22" s="294" t="s">
        <v>381</v>
      </c>
      <c r="D22" s="292">
        <f t="shared" si="0"/>
        <v>0</v>
      </c>
      <c r="E22" s="290" t="str">
        <f>IF(OR(D22-'Finansiniai duomenys'!C46&lt;-0.1,D22-'Finansiniai duomenys'!C46&gt;0.1),"Klaida","Gerai")</f>
        <v>Klaida</v>
      </c>
      <c r="F22" s="291"/>
      <c r="G22" s="291"/>
      <c r="H22" s="291"/>
      <c r="I22" s="291"/>
      <c r="J22" s="291"/>
      <c r="K22" s="291"/>
      <c r="L22" s="291"/>
      <c r="M22" s="291"/>
      <c r="N22" s="291"/>
      <c r="O22" s="291"/>
      <c r="P22" s="291"/>
      <c r="Q22" s="291"/>
      <c r="R22" s="291"/>
      <c r="T22" s="12"/>
    </row>
    <row r="23" spans="1:20" s="297" customFormat="1" x14ac:dyDescent="0.25">
      <c r="A23" s="296"/>
      <c r="B23" s="309"/>
      <c r="C23" s="310" t="s">
        <v>382</v>
      </c>
      <c r="D23" s="311">
        <f t="shared" si="0"/>
        <v>0</v>
      </c>
      <c r="E23" s="290" t="str">
        <f>IF(OR(D23-'Finansiniai duomenys'!C48&lt;-0.1,D23-'Finansiniai duomenys'!C48&gt;0.1),"Klaida","Gerai")</f>
        <v>Klaida</v>
      </c>
      <c r="F23" s="313"/>
      <c r="G23" s="313"/>
      <c r="H23" s="313"/>
      <c r="I23" s="313"/>
      <c r="J23" s="313"/>
      <c r="K23" s="313"/>
      <c r="L23" s="313"/>
      <c r="M23" s="313"/>
      <c r="N23" s="313"/>
      <c r="O23" s="313"/>
      <c r="P23" s="313"/>
      <c r="Q23" s="313"/>
      <c r="R23" s="313"/>
      <c r="T23" s="296"/>
    </row>
    <row r="24" spans="1:20" x14ac:dyDescent="0.25">
      <c r="A24" s="12"/>
      <c r="C24" s="294" t="s">
        <v>383</v>
      </c>
      <c r="D24" s="292">
        <f t="shared" si="0"/>
        <v>0</v>
      </c>
      <c r="E24" s="290" t="str">
        <f>IF(OR(D24-'Finansiniai duomenys'!C110&lt;-0.1,D24-'Finansiniai duomenys'!C110&gt;0.1),"Klaida","Gerai")</f>
        <v>Klaida</v>
      </c>
      <c r="F24" s="289"/>
      <c r="G24" s="289"/>
      <c r="H24" s="289"/>
      <c r="I24" s="289"/>
      <c r="J24" s="289"/>
      <c r="K24" s="289"/>
      <c r="L24" s="289"/>
      <c r="M24" s="289"/>
      <c r="N24" s="289"/>
      <c r="O24" s="289"/>
      <c r="P24" s="289"/>
      <c r="Q24" s="289"/>
      <c r="R24" s="289"/>
      <c r="T24" s="12"/>
    </row>
    <row r="25" spans="1:20" x14ac:dyDescent="0.25">
      <c r="A25" s="12"/>
      <c r="T25" s="12"/>
    </row>
    <row r="26" spans="1:20" x14ac:dyDescent="0.25">
      <c r="A26" s="12"/>
      <c r="T26" s="12"/>
    </row>
    <row r="27" spans="1:20" x14ac:dyDescent="0.25">
      <c r="A27" s="12"/>
      <c r="G27" s="306"/>
      <c r="H27" s="307"/>
      <c r="T27" s="12"/>
    </row>
    <row r="28" spans="1:20" ht="25.15" customHeight="1" x14ac:dyDescent="0.25">
      <c r="A28" s="12"/>
      <c r="C28" s="722" t="s">
        <v>531</v>
      </c>
      <c r="D28" s="723"/>
      <c r="E28" s="723"/>
      <c r="F28" s="723"/>
      <c r="G28" s="720" t="s">
        <v>405</v>
      </c>
      <c r="H28" s="720"/>
      <c r="I28" s="720" t="s">
        <v>405</v>
      </c>
      <c r="J28" s="720"/>
      <c r="K28" s="720" t="s">
        <v>405</v>
      </c>
      <c r="L28" s="720"/>
      <c r="M28" s="720" t="s">
        <v>405</v>
      </c>
      <c r="N28" s="720"/>
      <c r="O28" s="720" t="s">
        <v>405</v>
      </c>
      <c r="P28" s="720"/>
      <c r="Q28" s="720" t="s">
        <v>405</v>
      </c>
      <c r="R28" s="720"/>
      <c r="T28" s="12"/>
    </row>
    <row r="29" spans="1:20" ht="62.45" customHeight="1" x14ac:dyDescent="0.25">
      <c r="A29" s="12"/>
      <c r="C29" s="714" t="s">
        <v>370</v>
      </c>
      <c r="D29" s="715" t="s">
        <v>371</v>
      </c>
      <c r="E29" s="718" t="s">
        <v>410</v>
      </c>
      <c r="F29" s="715" t="s">
        <v>372</v>
      </c>
      <c r="G29" s="716"/>
      <c r="H29" s="717"/>
      <c r="I29" s="716"/>
      <c r="J29" s="717"/>
      <c r="K29" s="716"/>
      <c r="L29" s="717"/>
      <c r="M29" s="716"/>
      <c r="N29" s="717"/>
      <c r="O29" s="716"/>
      <c r="P29" s="717"/>
      <c r="Q29" s="716"/>
      <c r="R29" s="717"/>
      <c r="T29" s="12"/>
    </row>
    <row r="30" spans="1:20" ht="52.15" customHeight="1" x14ac:dyDescent="0.25">
      <c r="A30" s="12"/>
      <c r="C30" s="714"/>
      <c r="D30" s="715"/>
      <c r="E30" s="719"/>
      <c r="F30" s="715"/>
      <c r="G30" s="308" t="s">
        <v>378</v>
      </c>
      <c r="H30" s="308" t="s">
        <v>374</v>
      </c>
      <c r="I30" s="308" t="s">
        <v>378</v>
      </c>
      <c r="J30" s="308" t="s">
        <v>374</v>
      </c>
      <c r="K30" s="308" t="s">
        <v>378</v>
      </c>
      <c r="L30" s="308" t="s">
        <v>374</v>
      </c>
      <c r="M30" s="308" t="s">
        <v>378</v>
      </c>
      <c r="N30" s="308" t="s">
        <v>374</v>
      </c>
      <c r="O30" s="308" t="s">
        <v>378</v>
      </c>
      <c r="P30" s="308" t="s">
        <v>374</v>
      </c>
      <c r="Q30" s="308" t="s">
        <v>378</v>
      </c>
      <c r="R30" s="308" t="s">
        <v>374</v>
      </c>
      <c r="T30" s="12"/>
    </row>
    <row r="31" spans="1:20" x14ac:dyDescent="0.25">
      <c r="A31" s="12"/>
      <c r="C31" s="293" t="s">
        <v>88</v>
      </c>
      <c r="D31" s="292">
        <f>F31+G31+I31+K31+M31+O31+Q31</f>
        <v>0</v>
      </c>
      <c r="E31" s="290" t="str">
        <f>IF(OR(D31-'Finansiniai duomenys'!E34&lt;-0.1,D31-'Finansiniai duomenys'!E34&gt;0.1),"Klaida","Gerai")</f>
        <v>Klaida</v>
      </c>
      <c r="F31" s="289"/>
      <c r="G31" s="289"/>
      <c r="H31" s="289"/>
      <c r="I31" s="289"/>
      <c r="J31" s="289"/>
      <c r="K31" s="289"/>
      <c r="L31" s="289"/>
      <c r="M31" s="289"/>
      <c r="N31" s="289"/>
      <c r="O31" s="289"/>
      <c r="P31" s="289"/>
      <c r="Q31" s="289"/>
      <c r="R31" s="289"/>
      <c r="T31" s="12"/>
    </row>
    <row r="32" spans="1:20" ht="15.75" thickBot="1" x14ac:dyDescent="0.3">
      <c r="A32" s="12"/>
      <c r="C32" s="294" t="s">
        <v>90</v>
      </c>
      <c r="D32" s="292">
        <f>F32+G32+I32+K32+M32+O32+Q32</f>
        <v>0</v>
      </c>
      <c r="E32" s="290" t="str">
        <f>IF(OR(D32-'Finansiniai duomenys'!E35&lt;-0.1,D32-'Finansiniai duomenys'!E35&gt;0.1),"Klaida","Gerai")</f>
        <v>Klaida</v>
      </c>
      <c r="F32" s="291"/>
      <c r="G32" s="291"/>
      <c r="H32" s="291"/>
      <c r="I32" s="291"/>
      <c r="J32" s="291"/>
      <c r="K32" s="291"/>
      <c r="L32" s="291"/>
      <c r="M32" s="291"/>
      <c r="N32" s="291"/>
      <c r="O32" s="291"/>
      <c r="P32" s="291"/>
      <c r="Q32" s="291"/>
      <c r="R32" s="291"/>
      <c r="T32" s="12"/>
    </row>
    <row r="33" spans="1:20" s="297" customFormat="1" x14ac:dyDescent="0.25">
      <c r="A33" s="296"/>
      <c r="B33" s="309"/>
      <c r="C33" s="310" t="s">
        <v>379</v>
      </c>
      <c r="D33" s="311">
        <f>F33+G33+I33+K33+M33+O33+Q33</f>
        <v>0</v>
      </c>
      <c r="E33" s="290" t="str">
        <f>IF(OR(D33-'Finansiniai duomenys'!E36&lt;-0.1,D33-'Finansiniai duomenys'!E36&gt;0.1),"Klaida","Gerai")</f>
        <v>Klaida</v>
      </c>
      <c r="F33" s="312">
        <f>F31-F32</f>
        <v>0</v>
      </c>
      <c r="G33" s="312">
        <f t="shared" ref="G33" si="3">G31-G32</f>
        <v>0</v>
      </c>
      <c r="H33" s="312">
        <f t="shared" ref="H33" si="4">H31-H32</f>
        <v>0</v>
      </c>
      <c r="I33" s="312">
        <f t="shared" ref="I33" si="5">I31-I32</f>
        <v>0</v>
      </c>
      <c r="J33" s="312">
        <f t="shared" ref="J33" si="6">J31-J32</f>
        <v>0</v>
      </c>
      <c r="K33" s="312">
        <f t="shared" ref="K33" si="7">K31-K32</f>
        <v>0</v>
      </c>
      <c r="L33" s="312">
        <f t="shared" ref="L33" si="8">L31-L32</f>
        <v>0</v>
      </c>
      <c r="M33" s="312">
        <f t="shared" ref="M33" si="9">M31-M32</f>
        <v>0</v>
      </c>
      <c r="N33" s="312">
        <f t="shared" ref="N33" si="10">N31-N32</f>
        <v>0</v>
      </c>
      <c r="O33" s="312">
        <f t="shared" ref="O33" si="11">O31-O32</f>
        <v>0</v>
      </c>
      <c r="P33" s="312">
        <f t="shared" ref="P33" si="12">P31-P32</f>
        <v>0</v>
      </c>
      <c r="Q33" s="312">
        <f t="shared" ref="Q33" si="13">Q31-Q32</f>
        <v>0</v>
      </c>
      <c r="R33" s="312">
        <f t="shared" ref="R33" si="14">R31-R32</f>
        <v>0</v>
      </c>
      <c r="T33" s="296"/>
    </row>
    <row r="34" spans="1:20" x14ac:dyDescent="0.25">
      <c r="A34" s="12"/>
      <c r="C34" s="294" t="s">
        <v>93</v>
      </c>
      <c r="D34" s="292">
        <f>F34+G34+I34+K34+M34+O34+Q34</f>
        <v>0</v>
      </c>
      <c r="E34" s="290" t="str">
        <f>IF(OR(D34-'Finansiniai duomenys'!E37&lt;-0.1,D34-'Finansiniai duomenys'!E37&gt;0.1),"Klaida","Gerai")</f>
        <v>Klaida</v>
      </c>
      <c r="F34" s="291"/>
      <c r="G34" s="291"/>
      <c r="H34" s="291"/>
      <c r="I34" s="291"/>
      <c r="J34" s="291"/>
      <c r="K34" s="291"/>
      <c r="L34" s="291"/>
      <c r="M34" s="291"/>
      <c r="N34" s="291"/>
      <c r="O34" s="291"/>
      <c r="P34" s="291"/>
      <c r="Q34" s="291"/>
      <c r="R34" s="291"/>
      <c r="T34" s="12"/>
    </row>
    <row r="35" spans="1:20" ht="15.75" thickBot="1" x14ac:dyDescent="0.3">
      <c r="A35" s="12"/>
      <c r="C35" s="294" t="s">
        <v>95</v>
      </c>
      <c r="D35" s="292">
        <f t="shared" ref="D35:D40" si="15">F35+G35+I35+K35+M35+O35+Q35</f>
        <v>0</v>
      </c>
      <c r="E35" s="290" t="str">
        <f>IF(OR(D35-'Finansiniai duomenys'!E38&lt;-0.1,D35-'Finansiniai duomenys'!E38&gt;0.1),"Klaida","Gerai")</f>
        <v>Klaida</v>
      </c>
      <c r="F35" s="289"/>
      <c r="G35" s="289"/>
      <c r="H35" s="289"/>
      <c r="I35" s="289"/>
      <c r="J35" s="289"/>
      <c r="K35" s="289"/>
      <c r="L35" s="289"/>
      <c r="M35" s="289"/>
      <c r="N35" s="289"/>
      <c r="O35" s="289"/>
      <c r="P35" s="289"/>
      <c r="Q35" s="289"/>
      <c r="R35" s="289"/>
      <c r="T35" s="12"/>
    </row>
    <row r="36" spans="1:20" s="297" customFormat="1" x14ac:dyDescent="0.25">
      <c r="A36" s="296"/>
      <c r="B36" s="309"/>
      <c r="C36" s="310" t="s">
        <v>380</v>
      </c>
      <c r="D36" s="311">
        <f t="shared" si="15"/>
        <v>0</v>
      </c>
      <c r="E36" s="290" t="str">
        <f>IF(OR(D36-'Finansiniai duomenys'!E39&lt;-0.1,D36-'Finansiniai duomenys'!E39&gt;0.1),"Klaida","Gerai")</f>
        <v>Klaida</v>
      </c>
      <c r="F36" s="312">
        <f>F33-F34-F35</f>
        <v>0</v>
      </c>
      <c r="G36" s="312">
        <f t="shared" ref="G36" si="16">G33-G34-G35</f>
        <v>0</v>
      </c>
      <c r="H36" s="312">
        <f t="shared" ref="H36" si="17">H33-H34-H35</f>
        <v>0</v>
      </c>
      <c r="I36" s="312">
        <f t="shared" ref="I36" si="18">I33-I34-I35</f>
        <v>0</v>
      </c>
      <c r="J36" s="312">
        <f t="shared" ref="J36" si="19">J33-J34-J35</f>
        <v>0</v>
      </c>
      <c r="K36" s="312">
        <f t="shared" ref="K36" si="20">K33-K34-K35</f>
        <v>0</v>
      </c>
      <c r="L36" s="312">
        <f t="shared" ref="L36" si="21">L33-L34-L35</f>
        <v>0</v>
      </c>
      <c r="M36" s="312">
        <f t="shared" ref="M36" si="22">M33-M34-M35</f>
        <v>0</v>
      </c>
      <c r="N36" s="312">
        <f t="shared" ref="N36" si="23">N33-N34-N35</f>
        <v>0</v>
      </c>
      <c r="O36" s="312">
        <f t="shared" ref="O36" si="24">O33-O34-O35</f>
        <v>0</v>
      </c>
      <c r="P36" s="312">
        <f t="shared" ref="P36" si="25">P33-P34-P35</f>
        <v>0</v>
      </c>
      <c r="Q36" s="312">
        <f t="shared" ref="Q36" si="26">Q33-Q34-Q35</f>
        <v>0</v>
      </c>
      <c r="R36" s="312">
        <f t="shared" ref="R36" si="27">R33-R34-R35</f>
        <v>0</v>
      </c>
      <c r="T36" s="296"/>
    </row>
    <row r="37" spans="1:20" x14ac:dyDescent="0.25">
      <c r="A37" s="12"/>
      <c r="C37" s="294" t="s">
        <v>99</v>
      </c>
      <c r="D37" s="292">
        <f t="shared" si="15"/>
        <v>0</v>
      </c>
      <c r="E37" s="290" t="str">
        <f>IF(OR(D37-'Finansiniai duomenys'!E39&lt;-0.1,D37-'Finansiniai duomenys'!E39&gt;0.1),"Klaida","Gerai")</f>
        <v>Klaida</v>
      </c>
      <c r="F37" s="291"/>
      <c r="G37" s="291"/>
      <c r="H37" s="291"/>
      <c r="I37" s="291"/>
      <c r="J37" s="291"/>
      <c r="K37" s="291"/>
      <c r="L37" s="291"/>
      <c r="M37" s="291"/>
      <c r="N37" s="291"/>
      <c r="O37" s="291"/>
      <c r="P37" s="291"/>
      <c r="Q37" s="291"/>
      <c r="R37" s="291"/>
      <c r="T37" s="12"/>
    </row>
    <row r="38" spans="1:20" x14ac:dyDescent="0.25">
      <c r="A38" s="12"/>
      <c r="C38" s="294" t="s">
        <v>381</v>
      </c>
      <c r="D38" s="292">
        <f t="shared" si="15"/>
        <v>0</v>
      </c>
      <c r="E38" s="290" t="str">
        <f>IF(OR(D38-'Finansiniai duomenys'!E46&lt;-0.1,D38-'Finansiniai duomenys'!E46&gt;0.1),"Klaida","Gerai")</f>
        <v>Klaida</v>
      </c>
      <c r="F38" s="291"/>
      <c r="G38" s="291"/>
      <c r="H38" s="291"/>
      <c r="I38" s="291"/>
      <c r="J38" s="291"/>
      <c r="K38" s="291"/>
      <c r="L38" s="291"/>
      <c r="M38" s="313"/>
      <c r="N38" s="291"/>
      <c r="O38" s="291"/>
      <c r="P38" s="291"/>
      <c r="Q38" s="291"/>
      <c r="R38" s="291"/>
      <c r="T38" s="12"/>
    </row>
    <row r="39" spans="1:20" s="297" customFormat="1" x14ac:dyDescent="0.25">
      <c r="A39" s="296"/>
      <c r="B39" s="309"/>
      <c r="C39" s="310" t="s">
        <v>382</v>
      </c>
      <c r="D39" s="311">
        <f t="shared" si="15"/>
        <v>0</v>
      </c>
      <c r="E39" s="290" t="str">
        <f>IF(OR(D39-'Finansiniai duomenys'!E48&lt;-0.1,D39-'Finansiniai duomenys'!E48&gt;0.1),"Klaida","Gerai")</f>
        <v>Klaida</v>
      </c>
      <c r="F39" s="313"/>
      <c r="G39" s="313"/>
      <c r="H39" s="313"/>
      <c r="I39" s="313"/>
      <c r="J39" s="313"/>
      <c r="K39" s="313"/>
      <c r="L39" s="313"/>
      <c r="M39" s="313"/>
      <c r="N39" s="313"/>
      <c r="O39" s="313"/>
      <c r="P39" s="313"/>
      <c r="Q39" s="313"/>
      <c r="R39" s="313"/>
      <c r="T39" s="296"/>
    </row>
    <row r="40" spans="1:20" x14ac:dyDescent="0.25">
      <c r="A40" s="12"/>
      <c r="C40" s="294" t="s">
        <v>383</v>
      </c>
      <c r="D40" s="292">
        <f t="shared" si="15"/>
        <v>0</v>
      </c>
      <c r="E40" s="290" t="str">
        <f>IF(OR(D40-'Finansiniai duomenys'!E110&lt;-0.1,D40-'Finansiniai duomenys'!E110&gt;0.1),"Klaida","Gerai")</f>
        <v>Klaida</v>
      </c>
      <c r="F40" s="289"/>
      <c r="G40" s="289"/>
      <c r="H40" s="289"/>
      <c r="I40" s="289"/>
      <c r="J40" s="289"/>
      <c r="K40" s="289"/>
      <c r="L40" s="289"/>
      <c r="M40" s="289"/>
      <c r="N40" s="289"/>
      <c r="O40" s="289"/>
      <c r="P40" s="289"/>
      <c r="Q40" s="289"/>
      <c r="R40" s="289"/>
      <c r="T40" s="12"/>
    </row>
    <row r="41" spans="1:20" x14ac:dyDescent="0.25">
      <c r="A41" s="12"/>
      <c r="T41" s="12"/>
    </row>
    <row r="42" spans="1:20" x14ac:dyDescent="0.25">
      <c r="A42" s="12"/>
      <c r="T42" s="12"/>
    </row>
    <row r="43" spans="1:20" x14ac:dyDescent="0.25">
      <c r="A43" s="12"/>
      <c r="T43" s="12"/>
    </row>
    <row r="44" spans="1:20" ht="30.6" customHeight="1" x14ac:dyDescent="0.25">
      <c r="A44" s="12"/>
      <c r="C44" s="722" t="s">
        <v>532</v>
      </c>
      <c r="D44" s="723"/>
      <c r="E44" s="723"/>
      <c r="F44" s="723"/>
      <c r="G44" s="720" t="s">
        <v>405</v>
      </c>
      <c r="H44" s="720"/>
      <c r="I44" s="720" t="s">
        <v>405</v>
      </c>
      <c r="J44" s="720"/>
      <c r="K44" s="720" t="s">
        <v>405</v>
      </c>
      <c r="L44" s="720"/>
      <c r="M44" s="720" t="s">
        <v>405</v>
      </c>
      <c r="N44" s="720"/>
      <c r="O44" s="720" t="s">
        <v>405</v>
      </c>
      <c r="P44" s="720"/>
      <c r="Q44" s="720" t="s">
        <v>405</v>
      </c>
      <c r="R44" s="720"/>
      <c r="T44" s="12"/>
    </row>
    <row r="45" spans="1:20" ht="62.45" customHeight="1" x14ac:dyDescent="0.25">
      <c r="A45" s="12"/>
      <c r="C45" s="714" t="s">
        <v>370</v>
      </c>
      <c r="D45" s="715" t="s">
        <v>371</v>
      </c>
      <c r="E45" s="718" t="s">
        <v>409</v>
      </c>
      <c r="F45" s="715" t="s">
        <v>372</v>
      </c>
      <c r="G45" s="716"/>
      <c r="H45" s="717"/>
      <c r="I45" s="716"/>
      <c r="J45" s="717"/>
      <c r="K45" s="716"/>
      <c r="L45" s="717"/>
      <c r="M45" s="716"/>
      <c r="N45" s="717"/>
      <c r="O45" s="716"/>
      <c r="P45" s="717"/>
      <c r="Q45" s="716"/>
      <c r="R45" s="717"/>
      <c r="T45" s="12"/>
    </row>
    <row r="46" spans="1:20" ht="59.45" customHeight="1" x14ac:dyDescent="0.25">
      <c r="A46" s="12"/>
      <c r="C46" s="714"/>
      <c r="D46" s="715"/>
      <c r="E46" s="719"/>
      <c r="F46" s="715"/>
      <c r="G46" s="308" t="s">
        <v>373</v>
      </c>
      <c r="H46" s="308" t="s">
        <v>374</v>
      </c>
      <c r="I46" s="308" t="s">
        <v>373</v>
      </c>
      <c r="J46" s="308" t="s">
        <v>374</v>
      </c>
      <c r="K46" s="308" t="s">
        <v>373</v>
      </c>
      <c r="L46" s="308" t="s">
        <v>374</v>
      </c>
      <c r="M46" s="308" t="s">
        <v>373</v>
      </c>
      <c r="N46" s="308" t="s">
        <v>374</v>
      </c>
      <c r="O46" s="308" t="s">
        <v>373</v>
      </c>
      <c r="P46" s="308" t="s">
        <v>374</v>
      </c>
      <c r="Q46" s="308" t="s">
        <v>373</v>
      </c>
      <c r="R46" s="308" t="s">
        <v>374</v>
      </c>
      <c r="T46" s="12"/>
    </row>
    <row r="47" spans="1:20" x14ac:dyDescent="0.25">
      <c r="A47" s="12"/>
      <c r="C47" s="293" t="s">
        <v>142</v>
      </c>
      <c r="D47" s="292">
        <f>F47+G47+I47+K47+M47+O47+Q47</f>
        <v>0</v>
      </c>
      <c r="E47" s="290" t="str">
        <f>IF(OR(D47-'Finansiniai duomenys'!C72&lt;-0.1,D47-'Finansiniai duomenys'!C72&gt;0.1),"Klaida","Gerai")</f>
        <v>Klaida</v>
      </c>
      <c r="F47" s="289"/>
      <c r="G47" s="289"/>
      <c r="H47" s="289"/>
      <c r="I47" s="289"/>
      <c r="J47" s="289"/>
      <c r="K47" s="289"/>
      <c r="L47" s="289"/>
      <c r="M47" s="289"/>
      <c r="N47" s="289"/>
      <c r="O47" s="289"/>
      <c r="P47" s="289"/>
      <c r="Q47" s="289"/>
      <c r="R47" s="289"/>
      <c r="T47" s="12"/>
    </row>
    <row r="48" spans="1:20" x14ac:dyDescent="0.25">
      <c r="A48" s="12"/>
      <c r="C48" s="294" t="s">
        <v>160</v>
      </c>
      <c r="D48" s="292">
        <f>F48+G48+I48+K48+M48+O48+Q48</f>
        <v>0</v>
      </c>
      <c r="E48" s="290" t="str">
        <f>IF(OR(D48-'Finansiniai duomenys'!C83&lt;-0.1,D48-'Finansiniai duomenys'!C83&gt;0.1),"Klaida","Gerai")</f>
        <v>Klaida</v>
      </c>
      <c r="F48" s="291"/>
      <c r="G48" s="291"/>
      <c r="H48" s="291"/>
      <c r="I48" s="291"/>
      <c r="J48" s="291"/>
      <c r="K48" s="291"/>
      <c r="L48" s="291"/>
      <c r="M48" s="291"/>
      <c r="N48" s="291"/>
      <c r="O48" s="291"/>
      <c r="P48" s="291"/>
      <c r="Q48" s="291"/>
      <c r="R48" s="291"/>
      <c r="T48" s="12"/>
    </row>
    <row r="49" spans="1:20" x14ac:dyDescent="0.25">
      <c r="A49" s="12"/>
      <c r="C49" s="294" t="s">
        <v>163</v>
      </c>
      <c r="D49" s="292">
        <f t="shared" ref="D49:D52" si="28">F49+G49+I49+K49+M49+O49+Q49</f>
        <v>0</v>
      </c>
      <c r="E49" s="290" t="str">
        <f>IF(OR(D49-'Finansiniai duomenys'!C85&lt;-0.1,D49-'Finansiniai duomenys'!C85&gt;0.1),"Klaida","Gerai")</f>
        <v>Klaida</v>
      </c>
      <c r="F49" s="291"/>
      <c r="G49" s="291"/>
      <c r="H49" s="291"/>
      <c r="I49" s="291"/>
      <c r="J49" s="291"/>
      <c r="K49" s="291"/>
      <c r="L49" s="291"/>
      <c r="M49" s="291"/>
      <c r="N49" s="291"/>
      <c r="O49" s="291"/>
      <c r="P49" s="291"/>
      <c r="Q49" s="291"/>
      <c r="R49" s="291"/>
      <c r="T49" s="12"/>
    </row>
    <row r="50" spans="1:20" x14ac:dyDescent="0.25">
      <c r="A50" s="12"/>
      <c r="C50" s="294" t="s">
        <v>375</v>
      </c>
      <c r="D50" s="292">
        <f>F50+G50+I50+K50+M50+O50+Q50</f>
        <v>0</v>
      </c>
      <c r="E50" s="290" t="str">
        <f>IF(OR(D50-('Finansiniai duomenys'!C96+'Finansiniai duomenys'!C87+'Finansiniai duomenys'!C98+'Finansiniai duomenys'!C100)&lt;-0.1,D50-('Finansiniai duomenys'!C96+'Finansiniai duomenys'!C87+'Finansiniai duomenys'!C98+'Finansiniai duomenys'!C100)&gt;0.1),"Klaida","Gerai")</f>
        <v>Klaida</v>
      </c>
      <c r="F50" s="291"/>
      <c r="G50" s="291"/>
      <c r="H50" s="291"/>
      <c r="I50" s="291"/>
      <c r="J50" s="291"/>
      <c r="K50" s="291"/>
      <c r="L50" s="291"/>
      <c r="M50" s="291"/>
      <c r="N50" s="291"/>
      <c r="O50" s="291"/>
      <c r="P50" s="291"/>
      <c r="Q50" s="291"/>
      <c r="R50" s="291"/>
      <c r="T50" s="12"/>
    </row>
    <row r="51" spans="1:20" ht="15.75" thickBot="1" x14ac:dyDescent="0.3">
      <c r="A51" s="12"/>
      <c r="C51" s="293" t="s">
        <v>376</v>
      </c>
      <c r="D51" s="292">
        <f>F51+G51+I51+K51+M51+O51+Q51</f>
        <v>0</v>
      </c>
      <c r="E51" s="290" t="str">
        <f>IF(OR(D51-('Finansiniai duomenys'!C91+'Finansiniai duomenys'!C94+'Finansiniai duomenys'!C95)&lt;-0.1,D51-('Finansiniai duomenys'!C91+'Finansiniai duomenys'!C95+'Finansiniai duomenys'!C94)&gt;0.1),"Klaida","Gerai")</f>
        <v>Klaida</v>
      </c>
      <c r="F51" s="289"/>
      <c r="G51" s="289"/>
      <c r="H51" s="289"/>
      <c r="I51" s="289"/>
      <c r="J51" s="289"/>
      <c r="K51" s="289"/>
      <c r="L51" s="289"/>
      <c r="M51" s="289"/>
      <c r="N51" s="289"/>
      <c r="O51" s="289"/>
      <c r="P51" s="289"/>
      <c r="Q51" s="289"/>
      <c r="R51" s="289"/>
      <c r="T51" s="12"/>
    </row>
    <row r="52" spans="1:20" x14ac:dyDescent="0.25">
      <c r="A52" s="12"/>
      <c r="C52" s="293" t="s">
        <v>377</v>
      </c>
      <c r="D52" s="292">
        <f t="shared" si="28"/>
        <v>0</v>
      </c>
      <c r="E52" s="290" t="str">
        <f>IF(OR(D52-'Finansiniai duomenys'!C102&lt;-0.1,D52-'Finansiniai duomenys'!C102&gt;0.1),"Klaida","Gerai")</f>
        <v>Klaida</v>
      </c>
      <c r="F52" s="312">
        <f>F48+F49+F50</f>
        <v>0</v>
      </c>
      <c r="G52" s="312">
        <f t="shared" ref="G52:R52" si="29">G48+G49+G50</f>
        <v>0</v>
      </c>
      <c r="H52" s="312">
        <f t="shared" si="29"/>
        <v>0</v>
      </c>
      <c r="I52" s="312">
        <f t="shared" si="29"/>
        <v>0</v>
      </c>
      <c r="J52" s="312">
        <f t="shared" si="29"/>
        <v>0</v>
      </c>
      <c r="K52" s="312">
        <f t="shared" si="29"/>
        <v>0</v>
      </c>
      <c r="L52" s="312">
        <f t="shared" si="29"/>
        <v>0</v>
      </c>
      <c r="M52" s="312">
        <f t="shared" si="29"/>
        <v>0</v>
      </c>
      <c r="N52" s="312">
        <f t="shared" si="29"/>
        <v>0</v>
      </c>
      <c r="O52" s="312">
        <f t="shared" si="29"/>
        <v>0</v>
      </c>
      <c r="P52" s="312">
        <f t="shared" si="29"/>
        <v>0</v>
      </c>
      <c r="Q52" s="312">
        <f t="shared" si="29"/>
        <v>0</v>
      </c>
      <c r="R52" s="312">
        <f t="shared" si="29"/>
        <v>0</v>
      </c>
      <c r="T52" s="12"/>
    </row>
    <row r="53" spans="1:20" x14ac:dyDescent="0.25">
      <c r="A53" s="12"/>
      <c r="G53" s="314"/>
      <c r="T53" s="12"/>
    </row>
    <row r="54" spans="1:20" x14ac:dyDescent="0.25">
      <c r="A54" s="12"/>
      <c r="C54" s="295" t="s">
        <v>117</v>
      </c>
      <c r="F54" s="315" t="str">
        <f t="shared" ref="F54:R54" si="30">IF(ROUND(F47-F52,1)/2=0,"Balansas",F47-F52)</f>
        <v>Balansas</v>
      </c>
      <c r="G54" s="315" t="str">
        <f t="shared" si="30"/>
        <v>Balansas</v>
      </c>
      <c r="H54" s="315" t="str">
        <f t="shared" si="30"/>
        <v>Balansas</v>
      </c>
      <c r="I54" s="315" t="str">
        <f t="shared" si="30"/>
        <v>Balansas</v>
      </c>
      <c r="J54" s="315" t="str">
        <f t="shared" si="30"/>
        <v>Balansas</v>
      </c>
      <c r="K54" s="315" t="str">
        <f t="shared" si="30"/>
        <v>Balansas</v>
      </c>
      <c r="L54" s="315" t="str">
        <f t="shared" si="30"/>
        <v>Balansas</v>
      </c>
      <c r="M54" s="315" t="str">
        <f t="shared" si="30"/>
        <v>Balansas</v>
      </c>
      <c r="N54" s="315" t="str">
        <f t="shared" si="30"/>
        <v>Balansas</v>
      </c>
      <c r="O54" s="315" t="str">
        <f t="shared" si="30"/>
        <v>Balansas</v>
      </c>
      <c r="P54" s="315" t="str">
        <f t="shared" si="30"/>
        <v>Balansas</v>
      </c>
      <c r="Q54" s="315" t="str">
        <f t="shared" si="30"/>
        <v>Balansas</v>
      </c>
      <c r="R54" s="315" t="str">
        <f t="shared" si="30"/>
        <v>Balansas</v>
      </c>
      <c r="T54" s="12"/>
    </row>
    <row r="55" spans="1:20" x14ac:dyDescent="0.25">
      <c r="A55" s="12"/>
      <c r="T55" s="12"/>
    </row>
    <row r="56" spans="1:20" ht="34.9" customHeight="1" x14ac:dyDescent="0.25">
      <c r="A56" s="12"/>
      <c r="C56" s="722" t="s">
        <v>531</v>
      </c>
      <c r="D56" s="723"/>
      <c r="E56" s="723"/>
      <c r="F56" s="723"/>
      <c r="G56" s="720" t="s">
        <v>405</v>
      </c>
      <c r="H56" s="720"/>
      <c r="I56" s="720" t="s">
        <v>405</v>
      </c>
      <c r="J56" s="720"/>
      <c r="K56" s="720" t="s">
        <v>405</v>
      </c>
      <c r="L56" s="720"/>
      <c r="M56" s="720" t="s">
        <v>405</v>
      </c>
      <c r="N56" s="720"/>
      <c r="O56" s="720" t="s">
        <v>405</v>
      </c>
      <c r="P56" s="720"/>
      <c r="Q56" s="720" t="s">
        <v>405</v>
      </c>
      <c r="R56" s="720"/>
      <c r="T56" s="12"/>
    </row>
    <row r="57" spans="1:20" ht="70.150000000000006" customHeight="1" x14ac:dyDescent="0.25">
      <c r="A57" s="12"/>
      <c r="C57" s="714" t="s">
        <v>370</v>
      </c>
      <c r="D57" s="715" t="s">
        <v>371</v>
      </c>
      <c r="E57" s="718" t="s">
        <v>408</v>
      </c>
      <c r="F57" s="715" t="s">
        <v>372</v>
      </c>
      <c r="G57" s="716"/>
      <c r="H57" s="717"/>
      <c r="I57" s="716"/>
      <c r="J57" s="717"/>
      <c r="K57" s="716"/>
      <c r="L57" s="717"/>
      <c r="M57" s="716"/>
      <c r="N57" s="717"/>
      <c r="O57" s="716"/>
      <c r="P57" s="717"/>
      <c r="Q57" s="716"/>
      <c r="R57" s="717"/>
      <c r="T57" s="12"/>
    </row>
    <row r="58" spans="1:20" ht="55.9" customHeight="1" x14ac:dyDescent="0.25">
      <c r="A58" s="12"/>
      <c r="C58" s="714"/>
      <c r="D58" s="715"/>
      <c r="E58" s="719"/>
      <c r="F58" s="715"/>
      <c r="G58" s="308" t="s">
        <v>373</v>
      </c>
      <c r="H58" s="308" t="s">
        <v>374</v>
      </c>
      <c r="I58" s="308" t="s">
        <v>373</v>
      </c>
      <c r="J58" s="308" t="s">
        <v>374</v>
      </c>
      <c r="K58" s="308" t="s">
        <v>373</v>
      </c>
      <c r="L58" s="308" t="s">
        <v>374</v>
      </c>
      <c r="M58" s="308" t="s">
        <v>373</v>
      </c>
      <c r="N58" s="308" t="s">
        <v>374</v>
      </c>
      <c r="O58" s="308" t="s">
        <v>373</v>
      </c>
      <c r="P58" s="308" t="s">
        <v>374</v>
      </c>
      <c r="Q58" s="308" t="s">
        <v>373</v>
      </c>
      <c r="R58" s="308" t="s">
        <v>374</v>
      </c>
      <c r="T58" s="12"/>
    </row>
    <row r="59" spans="1:20" x14ac:dyDescent="0.25">
      <c r="A59" s="12"/>
      <c r="C59" s="293" t="s">
        <v>142</v>
      </c>
      <c r="D59" s="292">
        <f t="shared" ref="D59:D63" si="31">F59+G59+I59+K59+M59+O59+Q59</f>
        <v>0</v>
      </c>
      <c r="E59" s="290" t="str">
        <f>IF(OR(D59-'Finansiniai duomenys'!E72&lt;-0.1,D59-'Finansiniai duomenys'!E72&gt;0.1),"Klaida","Gerai")</f>
        <v>Klaida</v>
      </c>
      <c r="F59" s="289"/>
      <c r="G59" s="289"/>
      <c r="H59" s="289"/>
      <c r="I59" s="289"/>
      <c r="J59" s="289"/>
      <c r="K59" s="289"/>
      <c r="L59" s="289"/>
      <c r="M59" s="289"/>
      <c r="N59" s="289"/>
      <c r="O59" s="289"/>
      <c r="P59" s="289"/>
      <c r="Q59" s="289"/>
      <c r="R59" s="289"/>
      <c r="T59" s="12"/>
    </row>
    <row r="60" spans="1:20" x14ac:dyDescent="0.25">
      <c r="A60" s="12"/>
      <c r="C60" s="294" t="s">
        <v>160</v>
      </c>
      <c r="D60" s="292">
        <f t="shared" si="31"/>
        <v>0</v>
      </c>
      <c r="E60" s="290" t="str">
        <f>IF(OR(D60-'Finansiniai duomenys'!E83&lt;-0.1,D60-'Finansiniai duomenys'!E83&gt;0.1),"Klaida","Gerai")</f>
        <v>Klaida</v>
      </c>
      <c r="F60" s="291"/>
      <c r="G60" s="291"/>
      <c r="H60" s="291"/>
      <c r="I60" s="291"/>
      <c r="J60" s="291"/>
      <c r="K60" s="291"/>
      <c r="L60" s="291"/>
      <c r="M60" s="291"/>
      <c r="N60" s="291"/>
      <c r="O60" s="291"/>
      <c r="P60" s="291"/>
      <c r="Q60" s="291"/>
      <c r="R60" s="291"/>
      <c r="T60" s="12"/>
    </row>
    <row r="61" spans="1:20" x14ac:dyDescent="0.25">
      <c r="A61" s="12"/>
      <c r="C61" s="294" t="s">
        <v>163</v>
      </c>
      <c r="D61" s="292">
        <f>F61+G61+I61+K61+M61+O61+Q61</f>
        <v>0</v>
      </c>
      <c r="E61" s="290" t="str">
        <f>IF(OR(D61-'Finansiniai duomenys'!E85&lt;-0.1,D61-'Finansiniai duomenys'!E85&gt;0.1),"Klaida","Gerai")</f>
        <v>Klaida</v>
      </c>
      <c r="F61" s="291"/>
      <c r="G61" s="291"/>
      <c r="H61" s="291"/>
      <c r="I61" s="291"/>
      <c r="J61" s="291"/>
      <c r="K61" s="291"/>
      <c r="L61" s="291"/>
      <c r="M61" s="291"/>
      <c r="N61" s="291"/>
      <c r="O61" s="291"/>
      <c r="P61" s="291"/>
      <c r="Q61" s="291"/>
      <c r="R61" s="291"/>
      <c r="T61" s="12"/>
    </row>
    <row r="62" spans="1:20" x14ac:dyDescent="0.25">
      <c r="A62" s="12"/>
      <c r="C62" s="294" t="s">
        <v>375</v>
      </c>
      <c r="D62" s="292">
        <f>F62+G62+I62+K62+M62+O62+Q62</f>
        <v>0</v>
      </c>
      <c r="E62" s="290" t="str">
        <f>IF(OR(D62-('Finansiniai duomenys'!E96+'Finansiniai duomenys'!E87+'Finansiniai duomenys'!E98+'Finansiniai duomenys'!E100)&lt;-0.1,D62-('Finansiniai duomenys'!E96+'Finansiniai duomenys'!E87+'Finansiniai duomenys'!E98+'Finansiniai duomenys'!E100)&gt;0.1),"Klaida","Gerai")</f>
        <v>Klaida</v>
      </c>
      <c r="F62" s="291"/>
      <c r="G62" s="291"/>
      <c r="H62" s="291"/>
      <c r="I62" s="291"/>
      <c r="J62" s="291"/>
      <c r="K62" s="291"/>
      <c r="L62" s="291"/>
      <c r="M62" s="291"/>
      <c r="N62" s="291"/>
      <c r="O62" s="291"/>
      <c r="P62" s="291"/>
      <c r="Q62" s="291"/>
      <c r="R62" s="291"/>
      <c r="T62" s="12"/>
    </row>
    <row r="63" spans="1:20" ht="15.75" thickBot="1" x14ac:dyDescent="0.3">
      <c r="A63" s="12"/>
      <c r="C63" s="293" t="s">
        <v>376</v>
      </c>
      <c r="D63" s="292">
        <f t="shared" si="31"/>
        <v>0</v>
      </c>
      <c r="E63" s="290" t="str">
        <f>IF(OR(D63-('Finansiniai duomenys'!E91+'Finansiniai duomenys'!E94+'Finansiniai duomenys'!E95)&lt;-0.1,D63-('Finansiniai duomenys'!E91+'Finansiniai duomenys'!E94+'Finansiniai duomenys'!E95)&gt;0.1),"Klaida","Gerai")</f>
        <v>Klaida</v>
      </c>
      <c r="F63" s="289"/>
      <c r="G63" s="289"/>
      <c r="H63" s="289"/>
      <c r="I63" s="289"/>
      <c r="J63" s="289"/>
      <c r="K63" s="289"/>
      <c r="L63" s="289"/>
      <c r="M63" s="289"/>
      <c r="N63" s="289"/>
      <c r="O63" s="289"/>
      <c r="P63" s="289"/>
      <c r="Q63" s="289"/>
      <c r="R63" s="289"/>
      <c r="T63" s="12"/>
    </row>
    <row r="64" spans="1:20" x14ac:dyDescent="0.25">
      <c r="A64" s="12"/>
      <c r="C64" s="293" t="s">
        <v>377</v>
      </c>
      <c r="D64" s="292">
        <f>F64+G64+I64+K64+M64+O64+Q64</f>
        <v>0</v>
      </c>
      <c r="E64" s="290" t="str">
        <f>IF(OR(D64-'Finansiniai duomenys'!E102&lt;-0.1,D64-'Finansiniai duomenys'!E102&gt;0.1),"Klaida","Gerai")</f>
        <v>Klaida</v>
      </c>
      <c r="F64" s="312">
        <f>F60+F61+F62</f>
        <v>0</v>
      </c>
      <c r="G64" s="312">
        <f t="shared" ref="G64:R64" si="32">G60+G61+G62</f>
        <v>0</v>
      </c>
      <c r="H64" s="312">
        <f t="shared" si="32"/>
        <v>0</v>
      </c>
      <c r="I64" s="312">
        <f t="shared" si="32"/>
        <v>0</v>
      </c>
      <c r="J64" s="312">
        <f t="shared" si="32"/>
        <v>0</v>
      </c>
      <c r="K64" s="312">
        <f t="shared" si="32"/>
        <v>0</v>
      </c>
      <c r="L64" s="312">
        <f t="shared" si="32"/>
        <v>0</v>
      </c>
      <c r="M64" s="312">
        <f t="shared" si="32"/>
        <v>0</v>
      </c>
      <c r="N64" s="312">
        <f t="shared" si="32"/>
        <v>0</v>
      </c>
      <c r="O64" s="312">
        <f t="shared" si="32"/>
        <v>0</v>
      </c>
      <c r="P64" s="312">
        <f t="shared" si="32"/>
        <v>0</v>
      </c>
      <c r="Q64" s="312">
        <f t="shared" si="32"/>
        <v>0</v>
      </c>
      <c r="R64" s="312">
        <f t="shared" si="32"/>
        <v>0</v>
      </c>
      <c r="T64" s="12"/>
    </row>
    <row r="65" spans="1:21" x14ac:dyDescent="0.25">
      <c r="A65" s="12"/>
      <c r="G65" s="314"/>
      <c r="T65" s="12"/>
    </row>
    <row r="66" spans="1:21" x14ac:dyDescent="0.25">
      <c r="A66" s="12"/>
      <c r="C66" s="295" t="s">
        <v>117</v>
      </c>
      <c r="F66" s="315" t="str">
        <f t="shared" ref="F66:R66" si="33">IF(ROUND(F59-F64,1)/2=0,"Balansas",F59-F64)</f>
        <v>Balansas</v>
      </c>
      <c r="G66" s="315" t="str">
        <f t="shared" si="33"/>
        <v>Balansas</v>
      </c>
      <c r="H66" s="315" t="str">
        <f t="shared" si="33"/>
        <v>Balansas</v>
      </c>
      <c r="I66" s="315" t="str">
        <f t="shared" si="33"/>
        <v>Balansas</v>
      </c>
      <c r="J66" s="315" t="str">
        <f t="shared" si="33"/>
        <v>Balansas</v>
      </c>
      <c r="K66" s="315" t="str">
        <f t="shared" si="33"/>
        <v>Balansas</v>
      </c>
      <c r="L66" s="315" t="str">
        <f t="shared" si="33"/>
        <v>Balansas</v>
      </c>
      <c r="M66" s="315" t="str">
        <f t="shared" si="33"/>
        <v>Balansas</v>
      </c>
      <c r="N66" s="315" t="str">
        <f t="shared" si="33"/>
        <v>Balansas</v>
      </c>
      <c r="O66" s="315" t="str">
        <f t="shared" si="33"/>
        <v>Balansas</v>
      </c>
      <c r="P66" s="315" t="str">
        <f t="shared" si="33"/>
        <v>Balansas</v>
      </c>
      <c r="Q66" s="315" t="str">
        <f t="shared" si="33"/>
        <v>Balansas</v>
      </c>
      <c r="R66" s="315" t="str">
        <f t="shared" si="33"/>
        <v>Balansas</v>
      </c>
      <c r="T66" s="12"/>
    </row>
    <row r="67" spans="1:21" x14ac:dyDescent="0.25">
      <c r="A67" s="12"/>
      <c r="T67" s="12"/>
    </row>
    <row r="68" spans="1:21" x14ac:dyDescent="0.25">
      <c r="A68" s="12"/>
      <c r="T68" s="12"/>
    </row>
    <row r="69" spans="1:21" x14ac:dyDescent="0.25">
      <c r="A69" s="12"/>
      <c r="E69" s="316" t="s">
        <v>216</v>
      </c>
      <c r="F69" s="317"/>
      <c r="G69" s="317"/>
      <c r="H69" s="317"/>
      <c r="I69" s="317"/>
      <c r="J69" s="318"/>
      <c r="T69" s="12"/>
    </row>
    <row r="70" spans="1:21" x14ac:dyDescent="0.25">
      <c r="A70" s="12"/>
      <c r="E70" s="319" t="s">
        <v>368</v>
      </c>
      <c r="H70" s="732"/>
      <c r="I70" s="732"/>
      <c r="J70" s="733"/>
      <c r="T70" s="12"/>
    </row>
    <row r="71" spans="1:21" ht="51" customHeight="1" x14ac:dyDescent="0.25">
      <c r="A71" s="12"/>
      <c r="E71" s="319"/>
      <c r="H71" s="734"/>
      <c r="I71" s="734"/>
      <c r="J71" s="735"/>
      <c r="T71" s="12"/>
    </row>
    <row r="72" spans="1:21" x14ac:dyDescent="0.25">
      <c r="A72" s="12"/>
      <c r="E72" s="329" t="s">
        <v>223</v>
      </c>
      <c r="H72" s="736"/>
      <c r="I72" s="736"/>
      <c r="J72" s="737"/>
      <c r="T72" s="12"/>
    </row>
    <row r="73" spans="1:21" x14ac:dyDescent="0.25">
      <c r="A73" s="12"/>
      <c r="E73" s="319" t="s">
        <v>225</v>
      </c>
      <c r="H73" s="738"/>
      <c r="I73" s="738"/>
      <c r="J73" s="739"/>
      <c r="T73" s="12"/>
    </row>
    <row r="74" spans="1:21" x14ac:dyDescent="0.25">
      <c r="A74" s="12"/>
      <c r="E74" s="319" t="s">
        <v>227</v>
      </c>
      <c r="H74" s="738"/>
      <c r="I74" s="738"/>
      <c r="J74" s="739"/>
      <c r="T74" s="12"/>
    </row>
    <row r="75" spans="1:21" x14ac:dyDescent="0.25">
      <c r="A75" s="12"/>
      <c r="E75" s="319" t="s">
        <v>229</v>
      </c>
      <c r="H75" s="738"/>
      <c r="I75" s="738"/>
      <c r="J75" s="739"/>
      <c r="T75" s="12"/>
    </row>
    <row r="76" spans="1:21" x14ac:dyDescent="0.25">
      <c r="A76" s="12"/>
      <c r="E76" s="320" t="s">
        <v>369</v>
      </c>
      <c r="F76" s="321"/>
      <c r="G76" s="321"/>
      <c r="H76" s="730"/>
      <c r="I76" s="730"/>
      <c r="J76" s="731"/>
      <c r="T76" s="12"/>
    </row>
    <row r="77" spans="1:21" x14ac:dyDescent="0.25">
      <c r="A77" s="12"/>
      <c r="T77" s="12"/>
    </row>
    <row r="78" spans="1:21" x14ac:dyDescent="0.25">
      <c r="A78" s="12"/>
      <c r="B78" s="298"/>
      <c r="C78" s="298"/>
      <c r="D78" s="298"/>
      <c r="E78" s="298"/>
      <c r="F78" s="298"/>
      <c r="G78" s="298"/>
      <c r="H78" s="298"/>
      <c r="I78" s="298"/>
      <c r="J78" s="298"/>
      <c r="K78" s="298"/>
      <c r="L78" s="298"/>
      <c r="M78" s="298"/>
      <c r="N78" s="298"/>
      <c r="O78" s="298"/>
      <c r="P78" s="298"/>
      <c r="Q78" s="298"/>
      <c r="R78" s="298"/>
      <c r="S78" s="12"/>
      <c r="T78" s="12"/>
      <c r="U78" s="12"/>
    </row>
    <row r="79" spans="1:21" hidden="1" x14ac:dyDescent="0.25">
      <c r="A79" s="12"/>
      <c r="T79" s="12"/>
    </row>
    <row r="80" spans="1:21" hidden="1" x14ac:dyDescent="0.25">
      <c r="A80" s="12"/>
      <c r="T80" s="12"/>
    </row>
    <row r="81" spans="1:1" hidden="1" x14ac:dyDescent="0.25">
      <c r="A81" s="12"/>
    </row>
    <row r="82" spans="1:1" x14ac:dyDescent="0.25"/>
    <row r="1048546" x14ac:dyDescent="0.25"/>
    <row r="1048561" x14ac:dyDescent="0.25"/>
    <row r="1048562" x14ac:dyDescent="0.25"/>
    <row r="1048563" x14ac:dyDescent="0.25"/>
  </sheetData>
  <sheetProtection sheet="1" selectLockedCells="1"/>
  <mergeCells count="83">
    <mergeCell ref="N3:P4"/>
    <mergeCell ref="C4:E5"/>
    <mergeCell ref="C7:E10"/>
    <mergeCell ref="H76:J76"/>
    <mergeCell ref="O45:P45"/>
    <mergeCell ref="H70:J71"/>
    <mergeCell ref="H72:J72"/>
    <mergeCell ref="H73:J73"/>
    <mergeCell ref="H75:J75"/>
    <mergeCell ref="H74:J74"/>
    <mergeCell ref="K57:L57"/>
    <mergeCell ref="M57:N57"/>
    <mergeCell ref="O57:P57"/>
    <mergeCell ref="M56:N56"/>
    <mergeCell ref="O56:P56"/>
    <mergeCell ref="G45:H45"/>
    <mergeCell ref="H3:L3"/>
    <mergeCell ref="H4:L4"/>
    <mergeCell ref="H5:L5"/>
    <mergeCell ref="K13:L13"/>
    <mergeCell ref="K29:L29"/>
    <mergeCell ref="I13:J13"/>
    <mergeCell ref="I29:J29"/>
    <mergeCell ref="G7:K7"/>
    <mergeCell ref="G8:K8"/>
    <mergeCell ref="I28:J28"/>
    <mergeCell ref="K28:L28"/>
    <mergeCell ref="I12:J12"/>
    <mergeCell ref="K12:L12"/>
    <mergeCell ref="G28:H28"/>
    <mergeCell ref="C28:F28"/>
    <mergeCell ref="C12:F12"/>
    <mergeCell ref="M44:N44"/>
    <mergeCell ref="O44:P44"/>
    <mergeCell ref="M13:N13"/>
    <mergeCell ref="O13:P13"/>
    <mergeCell ref="M29:N29"/>
    <mergeCell ref="O29:P29"/>
    <mergeCell ref="C13:C14"/>
    <mergeCell ref="D13:D14"/>
    <mergeCell ref="F13:F14"/>
    <mergeCell ref="G13:H13"/>
    <mergeCell ref="G12:H12"/>
    <mergeCell ref="E13:E14"/>
    <mergeCell ref="C44:F44"/>
    <mergeCell ref="G44:H44"/>
    <mergeCell ref="E45:E46"/>
    <mergeCell ref="D45:D46"/>
    <mergeCell ref="C45:C46"/>
    <mergeCell ref="Q57:R57"/>
    <mergeCell ref="C57:C58"/>
    <mergeCell ref="D57:D58"/>
    <mergeCell ref="F57:F58"/>
    <mergeCell ref="G57:H57"/>
    <mergeCell ref="I57:J57"/>
    <mergeCell ref="E57:E58"/>
    <mergeCell ref="Q56:R56"/>
    <mergeCell ref="C56:F56"/>
    <mergeCell ref="M45:N45"/>
    <mergeCell ref="F45:F46"/>
    <mergeCell ref="Q45:R45"/>
    <mergeCell ref="G56:H56"/>
    <mergeCell ref="I56:J56"/>
    <mergeCell ref="K56:L56"/>
    <mergeCell ref="I45:J45"/>
    <mergeCell ref="K45:L45"/>
    <mergeCell ref="M9:Q9"/>
    <mergeCell ref="M12:N12"/>
    <mergeCell ref="O12:P12"/>
    <mergeCell ref="Q12:R12"/>
    <mergeCell ref="M28:N28"/>
    <mergeCell ref="O28:P28"/>
    <mergeCell ref="Q28:R28"/>
    <mergeCell ref="Q44:R44"/>
    <mergeCell ref="Q13:R13"/>
    <mergeCell ref="Q29:R29"/>
    <mergeCell ref="I44:J44"/>
    <mergeCell ref="K44:L44"/>
    <mergeCell ref="C29:C30"/>
    <mergeCell ref="D29:D30"/>
    <mergeCell ref="F29:F30"/>
    <mergeCell ref="G29:H29"/>
    <mergeCell ref="E29:E30"/>
  </mergeCells>
  <conditionalFormatting sqref="E15:E28 E31:E44 E47:E56 E59:E64">
    <cfRule type="cellIs" dxfId="17" priority="15" operator="equal">
      <formula>"Klaida"</formula>
    </cfRule>
    <cfRule type="containsText" dxfId="16" priority="16" operator="containsText" text="Gerai">
      <formula>NOT(ISERROR(SEARCH("Gerai",E15)))</formula>
    </cfRule>
    <cfRule type="containsText" dxfId="15" priority="17" operator="containsText" text="Finansiniai">
      <formula>NOT(ISERROR(SEARCH("Finansiniai",E15)))</formula>
    </cfRule>
  </conditionalFormatting>
  <conditionalFormatting sqref="F17:R17">
    <cfRule type="containsText" dxfId="14" priority="7" operator="containsText" text="Gerai">
      <formula>NOT(ISERROR(SEARCH("Gerai",F17)))</formula>
    </cfRule>
    <cfRule type="containsText" dxfId="13" priority="8" operator="containsText" text="Finansiniai">
      <formula>NOT(ISERROR(SEARCH("Finansiniai",F17)))</formula>
    </cfRule>
  </conditionalFormatting>
  <conditionalFormatting sqref="F20:R20">
    <cfRule type="containsText" dxfId="12" priority="5" operator="containsText" text="Gerai">
      <formula>NOT(ISERROR(SEARCH("Gerai",F20)))</formula>
    </cfRule>
    <cfRule type="containsText" dxfId="11" priority="6" operator="containsText" text="Finansiniai">
      <formula>NOT(ISERROR(SEARCH("Finansiniai",F20)))</formula>
    </cfRule>
  </conditionalFormatting>
  <conditionalFormatting sqref="F33:R33">
    <cfRule type="containsText" dxfId="10" priority="3" operator="containsText" text="Gerai">
      <formula>NOT(ISERROR(SEARCH("Gerai",F33)))</formula>
    </cfRule>
    <cfRule type="containsText" dxfId="9" priority="4" operator="containsText" text="Finansiniai">
      <formula>NOT(ISERROR(SEARCH("Finansiniai",F33)))</formula>
    </cfRule>
  </conditionalFormatting>
  <conditionalFormatting sqref="F36:R36">
    <cfRule type="containsText" dxfId="8" priority="1" operator="containsText" text="Gerai">
      <formula>NOT(ISERROR(SEARCH("Gerai",F36)))</formula>
    </cfRule>
    <cfRule type="containsText" dxfId="7" priority="2" operator="containsText" text="Finansiniai">
      <formula>NOT(ISERROR(SEARCH("Finansiniai",F36)))</formula>
    </cfRule>
  </conditionalFormatting>
  <conditionalFormatting sqref="F52:R52">
    <cfRule type="containsText" dxfId="6" priority="11" operator="containsText" text="Gerai">
      <formula>NOT(ISERROR(SEARCH("Gerai",F52)))</formula>
    </cfRule>
    <cfRule type="containsText" dxfId="5" priority="12" operator="containsText" text="Finansiniai">
      <formula>NOT(ISERROR(SEARCH("Finansiniai",F52)))</formula>
    </cfRule>
  </conditionalFormatting>
  <conditionalFormatting sqref="F54:R54">
    <cfRule type="expression" dxfId="4" priority="10">
      <formula>F54&lt;&gt;"Balansas"</formula>
    </cfRule>
  </conditionalFormatting>
  <conditionalFormatting sqref="F64:R64">
    <cfRule type="containsText" dxfId="3" priority="13" operator="containsText" text="Gerai">
      <formula>NOT(ISERROR(SEARCH("Gerai",F64)))</formula>
    </cfRule>
    <cfRule type="containsText" dxfId="2" priority="14" operator="containsText" text="Finansiniai">
      <formula>NOT(ISERROR(SEARCH("Finansiniai",F64)))</formula>
    </cfRule>
  </conditionalFormatting>
  <conditionalFormatting sqref="F66:R66">
    <cfRule type="expression" dxfId="1" priority="9">
      <formula>F66&lt;&gt;"Balansas"</formula>
    </cfRule>
  </conditionalFormatting>
  <dataValidations count="2">
    <dataValidation type="list" allowBlank="1" showInputMessage="1" showErrorMessage="1" sqref="L7:L9" xr:uid="{00000000-0002-0000-0400-000000000000}">
      <formula1>$U$2:$U$3</formula1>
    </dataValidation>
    <dataValidation allowBlank="1" showInputMessage="1" showErrorMessage="1" promptTitle="Pastaba" prompt="Specialiojo įpareigojimo pavadinimas" sqref="Q13 G13 I13 K13 M13 O13 G29 I29 K29 M29 O29 Q29 G45 I45 K45 M45 O45 Q45 G57 I57 K57 M57 O57 Q57" xr:uid="{00000000-0002-0000-0400-000001000000}"/>
  </dataValidations>
  <pageMargins left="0.70866141732283472" right="0.70866141732283472" top="0.74803149606299213" bottom="0.74803149606299213" header="0.31496062992125984" footer="0.31496062992125984"/>
  <pageSetup scale="32" fitToHeight="2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7EAB77A-795F-4C86-BE44-0EE25210AEB8}">
          <x14:formula1>
            <xm:f>'Finansiniai duomenys'!$R$2:$R$232</xm:f>
          </x14:formula1>
          <xm:sqref>H3:L3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4">
    <tabColor theme="4" tint="0.59999389629810485"/>
  </sheetPr>
  <dimension ref="B1:O136"/>
  <sheetViews>
    <sheetView showGridLines="0" zoomScaleNormal="100" zoomScaleSheetLayoutView="100" zoomScalePageLayoutView="60" workbookViewId="0">
      <selection activeCell="C6" sqref="C6:E6"/>
    </sheetView>
  </sheetViews>
  <sheetFormatPr defaultColWidth="9.140625" defaultRowHeight="12" x14ac:dyDescent="0.2"/>
  <cols>
    <col min="1" max="1" width="1.7109375" style="29" customWidth="1"/>
    <col min="2" max="2" width="61.7109375" style="29" customWidth="1"/>
    <col min="3" max="5" width="24.28515625" style="29" customWidth="1"/>
    <col min="6" max="6" width="6.42578125" style="29" customWidth="1"/>
    <col min="7" max="8" width="0" style="29" hidden="1" customWidth="1"/>
    <col min="9" max="10" width="9.140625" style="29" hidden="1" customWidth="1"/>
    <col min="11" max="11" width="28.28515625" style="29" hidden="1" customWidth="1"/>
    <col min="12" max="12" width="23.42578125" style="29" hidden="1" customWidth="1"/>
    <col min="13" max="14" width="12.7109375" style="29" hidden="1" customWidth="1"/>
    <col min="15" max="15" width="31.42578125" style="29" hidden="1" customWidth="1"/>
    <col min="16" max="16384" width="9.140625" style="29"/>
  </cols>
  <sheetData>
    <row r="1" spans="2:15" ht="9.6" customHeight="1" thickBot="1" x14ac:dyDescent="0.25"/>
    <row r="2" spans="2:15" ht="41.25" customHeight="1" x14ac:dyDescent="0.25">
      <c r="B2" s="254"/>
      <c r="C2" s="255"/>
      <c r="D2" s="743" t="s">
        <v>348</v>
      </c>
      <c r="E2" s="744"/>
      <c r="J2" s="29">
        <v>1</v>
      </c>
      <c r="K2" s="286" t="s">
        <v>388</v>
      </c>
      <c r="L2" s="287">
        <v>304148387</v>
      </c>
      <c r="M2" s="285" t="s">
        <v>1</v>
      </c>
      <c r="N2" s="285" t="s">
        <v>65</v>
      </c>
      <c r="O2" s="285" t="s">
        <v>65</v>
      </c>
    </row>
    <row r="3" spans="2:15" ht="29.45" customHeight="1" x14ac:dyDescent="0.25">
      <c r="B3" s="256"/>
      <c r="C3" s="257"/>
      <c r="D3" s="324" t="s">
        <v>476</v>
      </c>
      <c r="E3" s="325"/>
      <c r="K3" s="288" t="s">
        <v>390</v>
      </c>
      <c r="L3" s="288">
        <v>303042623</v>
      </c>
      <c r="M3" s="285" t="s">
        <v>1</v>
      </c>
      <c r="N3" s="288" t="s">
        <v>102</v>
      </c>
      <c r="O3" s="288" t="s">
        <v>102</v>
      </c>
    </row>
    <row r="4" spans="2:15" ht="14.25" customHeight="1" x14ac:dyDescent="0.25">
      <c r="B4" s="598" t="s">
        <v>359</v>
      </c>
      <c r="C4" s="599"/>
      <c r="D4" s="599"/>
      <c r="E4" s="600"/>
      <c r="K4" s="288" t="s">
        <v>391</v>
      </c>
      <c r="L4" s="288">
        <v>304923194</v>
      </c>
      <c r="M4" s="285" t="s">
        <v>1</v>
      </c>
      <c r="N4" s="288" t="s">
        <v>141</v>
      </c>
      <c r="O4" s="288" t="s">
        <v>141</v>
      </c>
    </row>
    <row r="5" spans="2:15" ht="14.25" customHeight="1" x14ac:dyDescent="0.25">
      <c r="B5" s="258"/>
      <c r="C5" s="259"/>
      <c r="D5" s="259"/>
      <c r="E5" s="260"/>
      <c r="K5" s="288"/>
      <c r="L5" s="288"/>
      <c r="M5" s="285"/>
      <c r="N5" s="288"/>
      <c r="O5" s="288"/>
    </row>
    <row r="6" spans="2:15" ht="18.75" x14ac:dyDescent="0.3">
      <c r="B6" s="144" t="s">
        <v>7</v>
      </c>
      <c r="C6" s="601"/>
      <c r="D6" s="601"/>
      <c r="E6" s="602"/>
      <c r="M6" s="39"/>
      <c r="N6" s="39"/>
    </row>
    <row r="7" spans="2:15" x14ac:dyDescent="0.2">
      <c r="B7" s="145" t="s">
        <v>9</v>
      </c>
      <c r="C7" s="591" t="str">
        <f>IFERROR(VLOOKUP(C6,$K$2:$M$5,3,FALSE),"")</f>
        <v/>
      </c>
      <c r="D7" s="591"/>
      <c r="E7" s="592"/>
      <c r="M7" s="39"/>
      <c r="N7" s="39"/>
      <c r="O7" s="39"/>
    </row>
    <row r="8" spans="2:15" x14ac:dyDescent="0.2">
      <c r="B8" s="146" t="s">
        <v>13</v>
      </c>
      <c r="C8" s="591" t="str">
        <f>IFERROR(VLOOKUP(C6,$K$2:$L$5,2,FALSE),"")</f>
        <v/>
      </c>
      <c r="D8" s="591"/>
      <c r="E8" s="592"/>
      <c r="O8" s="39"/>
    </row>
    <row r="9" spans="2:15" ht="12" customHeight="1" x14ac:dyDescent="0.2">
      <c r="B9" s="146" t="s">
        <v>16</v>
      </c>
      <c r="C9" s="134"/>
      <c r="D9" s="134"/>
      <c r="E9" s="261"/>
      <c r="K9" s="39"/>
      <c r="L9" s="39"/>
    </row>
    <row r="10" spans="2:15" ht="12" customHeight="1" x14ac:dyDescent="0.2">
      <c r="B10" s="146" t="s">
        <v>25</v>
      </c>
      <c r="C10" s="749"/>
      <c r="D10" s="749"/>
      <c r="E10" s="750"/>
    </row>
    <row r="11" spans="2:15" ht="12" customHeight="1" x14ac:dyDescent="0.2">
      <c r="B11" s="146" t="s">
        <v>29</v>
      </c>
      <c r="C11" s="754"/>
      <c r="D11" s="754"/>
      <c r="E11" s="755"/>
      <c r="K11" s="39"/>
      <c r="L11" s="39"/>
    </row>
    <row r="12" spans="2:15" ht="12" customHeight="1" x14ac:dyDescent="0.2">
      <c r="B12" s="146"/>
      <c r="C12" s="34"/>
      <c r="D12" s="34"/>
      <c r="E12" s="147"/>
      <c r="K12" s="39"/>
      <c r="L12" s="39"/>
    </row>
    <row r="13" spans="2:15" ht="12" customHeight="1" x14ac:dyDescent="0.2">
      <c r="B13" s="146"/>
      <c r="C13" s="595" t="s">
        <v>36</v>
      </c>
      <c r="D13" s="596"/>
      <c r="E13" s="597"/>
    </row>
    <row r="14" spans="2:15" ht="12" customHeight="1" x14ac:dyDescent="0.2">
      <c r="B14" s="146" t="s">
        <v>40</v>
      </c>
      <c r="C14" s="607" t="s">
        <v>330</v>
      </c>
      <c r="D14" s="607"/>
      <c r="E14" s="148" t="s">
        <v>41</v>
      </c>
    </row>
    <row r="15" spans="2:15" ht="12" customHeight="1" x14ac:dyDescent="0.2">
      <c r="B15" s="149" t="s">
        <v>45</v>
      </c>
      <c r="C15" s="608"/>
      <c r="D15" s="751"/>
      <c r="E15" s="150"/>
      <c r="M15" s="39"/>
      <c r="N15" s="39"/>
    </row>
    <row r="16" spans="2:15" ht="12" customHeight="1" x14ac:dyDescent="0.2">
      <c r="B16" s="149" t="s">
        <v>49</v>
      </c>
      <c r="C16" s="608"/>
      <c r="D16" s="751"/>
      <c r="E16" s="150"/>
      <c r="O16" s="39"/>
    </row>
    <row r="17" spans="2:15" ht="12" customHeight="1" x14ac:dyDescent="0.2">
      <c r="B17" s="149" t="s">
        <v>53</v>
      </c>
      <c r="C17" s="608"/>
      <c r="D17" s="751"/>
      <c r="E17" s="150"/>
      <c r="M17" s="39"/>
      <c r="N17" s="39"/>
    </row>
    <row r="18" spans="2:15" ht="12" customHeight="1" x14ac:dyDescent="0.2">
      <c r="B18" s="149" t="s">
        <v>56</v>
      </c>
      <c r="C18" s="608"/>
      <c r="D18" s="751"/>
      <c r="E18" s="150"/>
      <c r="M18" s="39"/>
      <c r="N18" s="39"/>
      <c r="O18" s="39"/>
    </row>
    <row r="19" spans="2:15" ht="12" customHeight="1" x14ac:dyDescent="0.2">
      <c r="B19" s="149" t="s">
        <v>59</v>
      </c>
      <c r="C19" s="608"/>
      <c r="D19" s="751"/>
      <c r="E19" s="150"/>
      <c r="M19" s="39"/>
      <c r="N19" s="39"/>
      <c r="O19" s="39"/>
    </row>
    <row r="20" spans="2:15" ht="12" customHeight="1" x14ac:dyDescent="0.2">
      <c r="B20" s="149" t="s">
        <v>67</v>
      </c>
      <c r="C20" s="563" t="s">
        <v>68</v>
      </c>
      <c r="D20" s="564"/>
      <c r="E20" s="262">
        <f>100%-SUM(E15:E19)</f>
        <v>1</v>
      </c>
      <c r="M20" s="39"/>
      <c r="N20" s="39"/>
      <c r="O20" s="39"/>
    </row>
    <row r="21" spans="2:15" ht="13.5" customHeight="1" x14ac:dyDescent="0.2">
      <c r="B21" s="149"/>
      <c r="C21" s="69"/>
      <c r="D21" s="69"/>
      <c r="E21" s="152"/>
      <c r="M21" s="39"/>
      <c r="N21" s="39"/>
      <c r="O21" s="39"/>
    </row>
    <row r="22" spans="2:15" x14ac:dyDescent="0.2">
      <c r="B22" s="146" t="s">
        <v>360</v>
      </c>
      <c r="C22" s="752" t="str">
        <f>IFERROR(VLOOKUP(C6,$K$2:$O$5,4,FALSE),"")</f>
        <v/>
      </c>
      <c r="D22" s="752"/>
      <c r="E22" s="753"/>
      <c r="O22" s="39"/>
    </row>
    <row r="23" spans="2:15" ht="12.75" customHeight="1" x14ac:dyDescent="0.2">
      <c r="B23" s="146"/>
      <c r="C23" s="69"/>
      <c r="D23" s="69"/>
      <c r="E23" s="152"/>
      <c r="M23" s="39"/>
      <c r="N23" s="39"/>
    </row>
    <row r="24" spans="2:15" ht="26.25" customHeight="1" x14ac:dyDescent="0.2">
      <c r="B24" s="146"/>
      <c r="C24" s="581" t="s">
        <v>79</v>
      </c>
      <c r="D24" s="581"/>
      <c r="E24" s="582"/>
      <c r="O24" s="39"/>
    </row>
    <row r="25" spans="2:15" x14ac:dyDescent="0.2">
      <c r="B25" s="157"/>
      <c r="C25" s="573"/>
      <c r="D25" s="573"/>
      <c r="E25" s="574"/>
      <c r="M25" s="39"/>
      <c r="N25" s="39"/>
      <c r="O25" s="39"/>
    </row>
    <row r="26" spans="2:15" x14ac:dyDescent="0.2">
      <c r="B26" s="157"/>
      <c r="C26" s="575" t="s">
        <v>84</v>
      </c>
      <c r="D26" s="575"/>
      <c r="E26" s="576"/>
      <c r="M26" s="39"/>
      <c r="N26" s="39"/>
      <c r="O26" s="39"/>
    </row>
    <row r="27" spans="2:15" ht="27" customHeight="1" thickBot="1" x14ac:dyDescent="0.25">
      <c r="B27" s="158" t="s">
        <v>86</v>
      </c>
      <c r="C27" s="208" t="s">
        <v>499</v>
      </c>
      <c r="D27" s="208"/>
      <c r="E27" s="209" t="s">
        <v>500</v>
      </c>
      <c r="M27" s="39"/>
      <c r="N27" s="39"/>
      <c r="O27" s="39"/>
    </row>
    <row r="28" spans="2:15" x14ac:dyDescent="0.2">
      <c r="B28" s="160" t="s">
        <v>88</v>
      </c>
      <c r="C28" s="1"/>
      <c r="D28" s="33"/>
      <c r="E28" s="263"/>
      <c r="M28" s="39"/>
      <c r="N28" s="39"/>
      <c r="O28" s="39"/>
    </row>
    <row r="29" spans="2:15" x14ac:dyDescent="0.2">
      <c r="B29" s="160" t="s">
        <v>90</v>
      </c>
      <c r="C29" s="2"/>
      <c r="D29" s="33"/>
      <c r="E29" s="264"/>
      <c r="M29" s="39"/>
      <c r="N29" s="39"/>
      <c r="O29" s="39"/>
    </row>
    <row r="30" spans="2:15" x14ac:dyDescent="0.2">
      <c r="B30" s="163" t="s">
        <v>92</v>
      </c>
      <c r="C30" s="40">
        <f>+C28-C29</f>
        <v>0</v>
      </c>
      <c r="D30" s="33"/>
      <c r="E30" s="164">
        <f>+E28-E29</f>
        <v>0</v>
      </c>
      <c r="M30" s="39"/>
      <c r="N30" s="39"/>
      <c r="O30" s="39"/>
    </row>
    <row r="31" spans="2:15" x14ac:dyDescent="0.2">
      <c r="B31" s="160" t="s">
        <v>93</v>
      </c>
      <c r="C31" s="6"/>
      <c r="D31" s="33"/>
      <c r="E31" s="265"/>
      <c r="M31" s="39"/>
      <c r="N31" s="39"/>
      <c r="O31" s="39"/>
    </row>
    <row r="32" spans="2:15" x14ac:dyDescent="0.2">
      <c r="B32" s="160" t="s">
        <v>95</v>
      </c>
      <c r="C32" s="3"/>
      <c r="D32" s="33"/>
      <c r="E32" s="266"/>
      <c r="M32" s="39"/>
      <c r="N32" s="39"/>
      <c r="O32" s="39"/>
    </row>
    <row r="33" spans="2:15" x14ac:dyDescent="0.2">
      <c r="B33" s="163" t="s">
        <v>97</v>
      </c>
      <c r="C33" s="40">
        <f>+C30-C31-C32</f>
        <v>0</v>
      </c>
      <c r="D33" s="33"/>
      <c r="E33" s="164">
        <f>+E30-E31-E32</f>
        <v>0</v>
      </c>
      <c r="M33" s="39"/>
      <c r="N33" s="39"/>
      <c r="O33" s="39"/>
    </row>
    <row r="34" spans="2:15" x14ac:dyDescent="0.2">
      <c r="B34" s="160" t="s">
        <v>101</v>
      </c>
      <c r="C34" s="3"/>
      <c r="D34" s="33"/>
      <c r="E34" s="266"/>
      <c r="M34" s="39"/>
      <c r="N34" s="39"/>
      <c r="O34" s="39"/>
    </row>
    <row r="35" spans="2:15" x14ac:dyDescent="0.2">
      <c r="B35" s="160" t="s">
        <v>103</v>
      </c>
      <c r="C35" s="43">
        <f>C36-C37</f>
        <v>0</v>
      </c>
      <c r="D35" s="33"/>
      <c r="E35" s="167">
        <f>E36-E37</f>
        <v>0</v>
      </c>
      <c r="O35" s="39"/>
    </row>
    <row r="36" spans="2:15" ht="12" customHeight="1" x14ac:dyDescent="0.2">
      <c r="B36" s="168" t="s">
        <v>105</v>
      </c>
      <c r="C36" s="1"/>
      <c r="D36" s="33"/>
      <c r="E36" s="263"/>
      <c r="M36" s="39"/>
      <c r="N36" s="39"/>
    </row>
    <row r="37" spans="2:15" s="35" customFormat="1" ht="12" customHeight="1" x14ac:dyDescent="0.2">
      <c r="B37" s="168" t="s">
        <v>107</v>
      </c>
      <c r="C37" s="2"/>
      <c r="D37" s="33"/>
      <c r="E37" s="264"/>
      <c r="K37" s="29"/>
      <c r="L37" s="29"/>
      <c r="M37" s="39"/>
      <c r="N37" s="39"/>
      <c r="O37" s="39"/>
    </row>
    <row r="38" spans="2:15" ht="12" customHeight="1" x14ac:dyDescent="0.2">
      <c r="B38" s="163" t="s">
        <v>109</v>
      </c>
      <c r="C38" s="40">
        <f>+C33+C34+C35</f>
        <v>0</v>
      </c>
      <c r="D38" s="33"/>
      <c r="E38" s="164">
        <f>+E33+E34+E35</f>
        <v>0</v>
      </c>
      <c r="M38" s="39"/>
      <c r="N38" s="39"/>
      <c r="O38" s="39"/>
    </row>
    <row r="39" spans="2:15" x14ac:dyDescent="0.2">
      <c r="B39" s="160" t="s">
        <v>111</v>
      </c>
      <c r="C39" s="3"/>
      <c r="D39" s="33"/>
      <c r="E39" s="266"/>
      <c r="O39" s="39"/>
    </row>
    <row r="40" spans="2:15" x14ac:dyDescent="0.2">
      <c r="B40" s="163" t="s">
        <v>113</v>
      </c>
      <c r="C40" s="40">
        <f>C38-C39</f>
        <v>0</v>
      </c>
      <c r="D40" s="33"/>
      <c r="E40" s="164">
        <f>E38-E39</f>
        <v>0</v>
      </c>
    </row>
    <row r="41" spans="2:15" x14ac:dyDescent="0.2">
      <c r="B41" s="157"/>
      <c r="C41" s="33"/>
      <c r="D41" s="33"/>
      <c r="E41" s="173"/>
    </row>
    <row r="42" spans="2:15" s="39" customFormat="1" ht="31.5" customHeight="1" x14ac:dyDescent="0.2">
      <c r="B42" s="157"/>
      <c r="C42" s="581" t="s">
        <v>361</v>
      </c>
      <c r="D42" s="581"/>
      <c r="E42" s="582"/>
      <c r="K42" s="29"/>
      <c r="L42" s="29"/>
      <c r="M42" s="29"/>
      <c r="N42" s="29"/>
      <c r="O42" s="29"/>
    </row>
    <row r="43" spans="2:15" s="39" customFormat="1" ht="27" customHeight="1" thickBot="1" x14ac:dyDescent="0.25">
      <c r="B43" s="158" t="s">
        <v>117</v>
      </c>
      <c r="C43" s="236" t="s">
        <v>499</v>
      </c>
      <c r="D43" s="208"/>
      <c r="E43" s="237" t="s">
        <v>500</v>
      </c>
      <c r="K43" s="29"/>
      <c r="L43" s="29"/>
      <c r="M43" s="29"/>
      <c r="N43" s="29"/>
      <c r="O43" s="29"/>
    </row>
    <row r="44" spans="2:15" x14ac:dyDescent="0.2">
      <c r="B44" s="174" t="s">
        <v>118</v>
      </c>
      <c r="C44" s="1"/>
      <c r="D44" s="33"/>
      <c r="E44" s="263"/>
    </row>
    <row r="45" spans="2:15" s="39" customFormat="1" x14ac:dyDescent="0.2">
      <c r="B45" s="174" t="s">
        <v>119</v>
      </c>
      <c r="C45" s="4"/>
      <c r="D45" s="33"/>
      <c r="E45" s="187"/>
      <c r="K45" s="29"/>
      <c r="L45" s="29"/>
      <c r="O45" s="29"/>
    </row>
    <row r="46" spans="2:15" x14ac:dyDescent="0.2">
      <c r="B46" s="174" t="s">
        <v>121</v>
      </c>
      <c r="C46" s="4"/>
      <c r="D46" s="33"/>
      <c r="E46" s="187"/>
      <c r="M46" s="39"/>
      <c r="N46" s="39"/>
      <c r="O46" s="39"/>
    </row>
    <row r="47" spans="2:15" x14ac:dyDescent="0.2">
      <c r="B47" s="174" t="s">
        <v>123</v>
      </c>
      <c r="C47" s="4"/>
      <c r="D47" s="33"/>
      <c r="E47" s="187"/>
      <c r="M47" s="39"/>
      <c r="N47" s="39"/>
      <c r="O47" s="39"/>
    </row>
    <row r="48" spans="2:15" x14ac:dyDescent="0.2">
      <c r="B48" s="176" t="s">
        <v>124</v>
      </c>
      <c r="C48" s="45">
        <f>SUM(C44:C47)</f>
        <v>0</v>
      </c>
      <c r="D48" s="33"/>
      <c r="E48" s="177">
        <f>SUM(E44:E47)</f>
        <v>0</v>
      </c>
      <c r="M48" s="39"/>
      <c r="N48" s="39"/>
      <c r="O48" s="39"/>
    </row>
    <row r="49" spans="2:15" x14ac:dyDescent="0.2">
      <c r="B49" s="157"/>
      <c r="C49" s="46"/>
      <c r="D49" s="33"/>
      <c r="E49" s="178"/>
      <c r="M49" s="39"/>
      <c r="N49" s="39"/>
      <c r="O49" s="39"/>
    </row>
    <row r="50" spans="2:15" s="39" customFormat="1" x14ac:dyDescent="0.2">
      <c r="B50" s="179" t="s">
        <v>127</v>
      </c>
      <c r="C50" s="1"/>
      <c r="D50" s="33"/>
      <c r="E50" s="263"/>
      <c r="K50" s="29"/>
      <c r="L50" s="29"/>
    </row>
    <row r="51" spans="2:15" x14ac:dyDescent="0.2">
      <c r="B51" s="180" t="s">
        <v>362</v>
      </c>
      <c r="C51" s="4"/>
      <c r="D51" s="33"/>
      <c r="E51" s="187"/>
      <c r="M51" s="39"/>
      <c r="N51" s="39"/>
      <c r="O51" s="39"/>
    </row>
    <row r="52" spans="2:15" s="39" customFormat="1" x14ac:dyDescent="0.2">
      <c r="B52" s="181" t="s">
        <v>363</v>
      </c>
      <c r="C52" s="4"/>
      <c r="D52" s="33"/>
      <c r="E52" s="187"/>
      <c r="K52" s="29"/>
      <c r="L52" s="29"/>
    </row>
    <row r="53" spans="2:15" s="39" customFormat="1" ht="15.75" customHeight="1" x14ac:dyDescent="0.2">
      <c r="B53" s="181" t="s">
        <v>133</v>
      </c>
      <c r="C53" s="2"/>
      <c r="D53" s="33"/>
      <c r="E53" s="264"/>
      <c r="K53" s="29"/>
      <c r="L53" s="29"/>
    </row>
    <row r="54" spans="2:15" ht="14.25" customHeight="1" x14ac:dyDescent="0.2">
      <c r="B54" s="176" t="s">
        <v>135</v>
      </c>
      <c r="C54" s="45">
        <f>SUM(C50:C53)</f>
        <v>0</v>
      </c>
      <c r="D54" s="33"/>
      <c r="E54" s="177">
        <f>SUM(E50:E53)</f>
        <v>0</v>
      </c>
      <c r="O54" s="39"/>
    </row>
    <row r="55" spans="2:15" ht="12.75" customHeight="1" x14ac:dyDescent="0.2">
      <c r="B55" s="176"/>
      <c r="C55" s="45"/>
      <c r="D55" s="33"/>
      <c r="E55" s="177"/>
    </row>
    <row r="56" spans="2:15" x14ac:dyDescent="0.2">
      <c r="B56" s="176" t="s">
        <v>137</v>
      </c>
      <c r="C56" s="4"/>
      <c r="D56" s="33"/>
      <c r="E56" s="175"/>
    </row>
    <row r="57" spans="2:15" x14ac:dyDescent="0.2">
      <c r="B57" s="176"/>
      <c r="C57" s="45"/>
      <c r="D57" s="33"/>
      <c r="E57" s="177"/>
    </row>
    <row r="58" spans="2:15" x14ac:dyDescent="0.2">
      <c r="B58" s="176" t="s">
        <v>140</v>
      </c>
      <c r="C58" s="4"/>
      <c r="D58" s="33"/>
      <c r="E58" s="175"/>
    </row>
    <row r="59" spans="2:15" x14ac:dyDescent="0.2">
      <c r="B59" s="157"/>
      <c r="C59" s="46"/>
      <c r="D59" s="33"/>
      <c r="E59" s="178"/>
    </row>
    <row r="60" spans="2:15" x14ac:dyDescent="0.2">
      <c r="B60" s="183" t="s">
        <v>142</v>
      </c>
      <c r="C60" s="45">
        <f>SUM(C48,C54,C56,C58)</f>
        <v>0</v>
      </c>
      <c r="D60" s="33"/>
      <c r="E60" s="177">
        <f>SUM(E48,E54,E56,E58)</f>
        <v>0</v>
      </c>
    </row>
    <row r="61" spans="2:15" s="39" customFormat="1" x14ac:dyDescent="0.2">
      <c r="B61" s="184"/>
      <c r="C61" s="46"/>
      <c r="D61" s="33"/>
      <c r="E61" s="178"/>
      <c r="K61" s="29"/>
      <c r="L61" s="29"/>
      <c r="M61" s="29"/>
      <c r="N61" s="29"/>
      <c r="O61" s="29"/>
    </row>
    <row r="62" spans="2:15" ht="12" customHeight="1" x14ac:dyDescent="0.2">
      <c r="B62" s="185" t="s">
        <v>364</v>
      </c>
      <c r="C62" s="4"/>
      <c r="D62" s="33"/>
      <c r="E62" s="187"/>
    </row>
    <row r="63" spans="2:15" s="39" customFormat="1" ht="10.5" customHeight="1" x14ac:dyDescent="0.2">
      <c r="B63" s="185" t="s">
        <v>153</v>
      </c>
      <c r="C63" s="4"/>
      <c r="D63" s="33"/>
      <c r="E63" s="187"/>
      <c r="K63" s="29"/>
      <c r="L63" s="29"/>
      <c r="M63" s="29"/>
      <c r="N63" s="29"/>
      <c r="O63" s="29"/>
    </row>
    <row r="64" spans="2:15" s="39" customFormat="1" ht="10.5" customHeight="1" x14ac:dyDescent="0.2">
      <c r="B64" s="185" t="s">
        <v>155</v>
      </c>
      <c r="C64" s="4"/>
      <c r="D64" s="33"/>
      <c r="E64" s="187"/>
      <c r="K64" s="29"/>
      <c r="L64" s="29"/>
      <c r="M64" s="29"/>
      <c r="N64" s="29"/>
      <c r="O64" s="29"/>
    </row>
    <row r="65" spans="2:15" s="39" customFormat="1" ht="10.5" customHeight="1" x14ac:dyDescent="0.2">
      <c r="B65" s="186" t="s">
        <v>157</v>
      </c>
      <c r="C65" s="4"/>
      <c r="D65" s="33"/>
      <c r="E65" s="187"/>
      <c r="K65" s="29"/>
      <c r="L65" s="29"/>
      <c r="M65" s="29"/>
      <c r="N65" s="29"/>
      <c r="O65" s="29"/>
    </row>
    <row r="66" spans="2:15" s="39" customFormat="1" ht="10.5" customHeight="1" x14ac:dyDescent="0.2">
      <c r="B66" s="185" t="s">
        <v>158</v>
      </c>
      <c r="C66" s="4"/>
      <c r="D66" s="33"/>
      <c r="E66" s="187"/>
      <c r="K66" s="29"/>
      <c r="L66" s="29"/>
      <c r="M66" s="29"/>
      <c r="N66" s="29"/>
      <c r="O66" s="29"/>
    </row>
    <row r="67" spans="2:15" s="39" customFormat="1" ht="10.5" customHeight="1" x14ac:dyDescent="0.2">
      <c r="B67" s="163" t="s">
        <v>160</v>
      </c>
      <c r="C67" s="45">
        <f>SUM(C62,C63:C64,C66:C66)</f>
        <v>0</v>
      </c>
      <c r="D67" s="33"/>
      <c r="E67" s="177">
        <f>SUM(E62,E63:E64,E66:E66)</f>
        <v>0</v>
      </c>
      <c r="K67" s="29"/>
      <c r="L67" s="29"/>
      <c r="M67" s="29"/>
      <c r="N67" s="29"/>
      <c r="O67" s="29"/>
    </row>
    <row r="68" spans="2:15" ht="12.75" customHeight="1" x14ac:dyDescent="0.2">
      <c r="B68" s="160"/>
      <c r="C68" s="46"/>
      <c r="D68" s="33"/>
      <c r="E68" s="178"/>
    </row>
    <row r="69" spans="2:15" s="39" customFormat="1" x14ac:dyDescent="0.2">
      <c r="B69" s="163" t="s">
        <v>163</v>
      </c>
      <c r="C69" s="4"/>
      <c r="D69" s="33"/>
      <c r="E69" s="187"/>
      <c r="K69" s="29"/>
      <c r="L69" s="29"/>
      <c r="M69" s="29"/>
      <c r="N69" s="29"/>
      <c r="O69" s="29"/>
    </row>
    <row r="70" spans="2:15" x14ac:dyDescent="0.2">
      <c r="B70" s="163"/>
      <c r="C70" s="46"/>
      <c r="D70" s="33"/>
      <c r="E70" s="178"/>
    </row>
    <row r="71" spans="2:15" s="39" customFormat="1" ht="12.75" customHeight="1" x14ac:dyDescent="0.2">
      <c r="B71" s="163" t="s">
        <v>166</v>
      </c>
      <c r="C71" s="5"/>
      <c r="D71" s="33"/>
      <c r="E71" s="166"/>
      <c r="K71" s="29"/>
      <c r="L71" s="29"/>
      <c r="M71" s="29"/>
      <c r="N71" s="29"/>
      <c r="O71" s="29"/>
    </row>
    <row r="72" spans="2:15" s="39" customFormat="1" x14ac:dyDescent="0.2">
      <c r="B72" s="160"/>
      <c r="C72" s="46"/>
      <c r="D72" s="33"/>
      <c r="E72" s="178"/>
      <c r="K72" s="29"/>
      <c r="L72" s="29"/>
      <c r="M72" s="29"/>
      <c r="N72" s="29"/>
      <c r="O72" s="29"/>
    </row>
    <row r="73" spans="2:15" s="39" customFormat="1" x14ac:dyDescent="0.2">
      <c r="B73" s="168" t="s">
        <v>168</v>
      </c>
      <c r="C73" s="4"/>
      <c r="D73" s="33"/>
      <c r="E73" s="187"/>
      <c r="K73" s="29"/>
      <c r="L73" s="29"/>
      <c r="M73" s="29"/>
      <c r="N73" s="29"/>
      <c r="O73" s="29"/>
    </row>
    <row r="74" spans="2:15" s="39" customFormat="1" x14ac:dyDescent="0.2">
      <c r="B74" s="188" t="s">
        <v>170</v>
      </c>
      <c r="C74" s="4"/>
      <c r="D74" s="33"/>
      <c r="E74" s="175"/>
      <c r="K74" s="29"/>
      <c r="L74" s="29"/>
      <c r="M74" s="29"/>
      <c r="N74" s="29"/>
      <c r="O74" s="29"/>
    </row>
    <row r="75" spans="2:15" s="39" customFormat="1" x14ac:dyDescent="0.2">
      <c r="B75" s="168" t="s">
        <v>172</v>
      </c>
      <c r="C75" s="4"/>
      <c r="D75" s="33"/>
      <c r="E75" s="187"/>
      <c r="K75" s="29"/>
      <c r="L75" s="29"/>
      <c r="M75" s="29"/>
      <c r="N75" s="29"/>
      <c r="O75" s="29"/>
    </row>
    <row r="76" spans="2:15" s="39" customFormat="1" x14ac:dyDescent="0.2">
      <c r="B76" s="188" t="s">
        <v>174</v>
      </c>
      <c r="C76" s="4"/>
      <c r="D76" s="33"/>
      <c r="E76" s="175"/>
      <c r="K76" s="29"/>
      <c r="L76" s="29"/>
      <c r="M76" s="29"/>
      <c r="N76" s="29"/>
      <c r="O76" s="29"/>
    </row>
    <row r="77" spans="2:15" s="39" customFormat="1" x14ac:dyDescent="0.2">
      <c r="B77" s="188" t="s">
        <v>341</v>
      </c>
      <c r="C77" s="4"/>
      <c r="D77" s="33"/>
      <c r="E77" s="175"/>
      <c r="K77" s="29"/>
      <c r="L77" s="29"/>
      <c r="M77" s="29"/>
      <c r="N77" s="29"/>
      <c r="O77" s="29"/>
    </row>
    <row r="78" spans="2:15" s="39" customFormat="1" x14ac:dyDescent="0.2">
      <c r="B78" s="163" t="s">
        <v>177</v>
      </c>
      <c r="C78" s="45">
        <f>SUM(C73,C75)</f>
        <v>0</v>
      </c>
      <c r="D78" s="33"/>
      <c r="E78" s="177">
        <f>SUM(E73,E75)</f>
        <v>0</v>
      </c>
      <c r="K78" s="29"/>
      <c r="L78" s="29"/>
      <c r="M78" s="29"/>
      <c r="N78" s="29"/>
      <c r="O78" s="29"/>
    </row>
    <row r="79" spans="2:15" s="39" customFormat="1" ht="11.25" customHeight="1" x14ac:dyDescent="0.2">
      <c r="B79" s="163"/>
      <c r="C79" s="45"/>
      <c r="D79" s="33"/>
      <c r="E79" s="177"/>
      <c r="G79" s="29"/>
      <c r="K79" s="29"/>
      <c r="L79" s="29"/>
      <c r="M79" s="29"/>
      <c r="N79" s="29"/>
      <c r="O79" s="29"/>
    </row>
    <row r="80" spans="2:15" s="39" customFormat="1" ht="12" customHeight="1" x14ac:dyDescent="0.2">
      <c r="B80" s="163" t="s">
        <v>180</v>
      </c>
      <c r="C80" s="4"/>
      <c r="D80" s="33"/>
      <c r="E80" s="175"/>
      <c r="K80" s="29"/>
      <c r="L80" s="29"/>
      <c r="M80" s="29"/>
      <c r="N80" s="29"/>
      <c r="O80" s="29"/>
    </row>
    <row r="81" spans="2:15" s="39" customFormat="1" x14ac:dyDescent="0.2">
      <c r="B81" s="163"/>
      <c r="C81" s="45"/>
      <c r="D81" s="33"/>
      <c r="E81" s="177"/>
      <c r="K81" s="29"/>
      <c r="L81" s="29"/>
      <c r="M81" s="29"/>
      <c r="N81" s="29"/>
      <c r="O81" s="29"/>
    </row>
    <row r="82" spans="2:15" ht="12" customHeight="1" x14ac:dyDescent="0.2">
      <c r="B82" s="267" t="s">
        <v>183</v>
      </c>
      <c r="C82" s="4"/>
      <c r="D82" s="33"/>
      <c r="E82" s="175"/>
    </row>
    <row r="83" spans="2:15" s="39" customFormat="1" ht="15.75" customHeight="1" x14ac:dyDescent="0.2">
      <c r="B83" s="157"/>
      <c r="C83" s="46"/>
      <c r="D83" s="33"/>
      <c r="E83" s="178"/>
      <c r="K83" s="29"/>
      <c r="L83" s="29"/>
      <c r="M83" s="29"/>
      <c r="N83" s="29"/>
      <c r="O83" s="29"/>
    </row>
    <row r="84" spans="2:15" s="39" customFormat="1" x14ac:dyDescent="0.2">
      <c r="B84" s="163" t="s">
        <v>186</v>
      </c>
      <c r="C84" s="45">
        <f>SUM(C67,C69,C71,C78,C80,C82)</f>
        <v>0</v>
      </c>
      <c r="D84" s="33"/>
      <c r="E84" s="177">
        <f>SUM(E67,E69,E71,E78,E80,E82)</f>
        <v>0</v>
      </c>
      <c r="K84" s="29"/>
      <c r="L84" s="29"/>
      <c r="M84" s="29"/>
      <c r="N84" s="29"/>
      <c r="O84" s="29"/>
    </row>
    <row r="85" spans="2:15" s="39" customFormat="1" x14ac:dyDescent="0.2">
      <c r="B85" s="163"/>
      <c r="C85" s="49"/>
      <c r="D85" s="33"/>
      <c r="E85" s="189"/>
      <c r="K85" s="29"/>
      <c r="L85" s="29"/>
      <c r="M85" s="29"/>
      <c r="N85" s="29"/>
      <c r="O85" s="29"/>
    </row>
    <row r="86" spans="2:15" ht="14.25" customHeight="1" x14ac:dyDescent="0.2">
      <c r="B86" s="268" t="s">
        <v>189</v>
      </c>
      <c r="C86" s="50" t="str">
        <f>IF(ROUND((C60-C84)/2,1)=0,"Balansas",C60-C84)</f>
        <v>Balansas</v>
      </c>
      <c r="D86" s="33"/>
      <c r="E86" s="190" t="str">
        <f>IF(ROUND((E60-E84)/2,1)=0,"Balansas",E60-E84)</f>
        <v>Balansas</v>
      </c>
    </row>
    <row r="87" spans="2:15" ht="5.25" customHeight="1" x14ac:dyDescent="0.2">
      <c r="B87" s="157"/>
      <c r="C87" s="33"/>
      <c r="D87" s="33"/>
      <c r="E87" s="173"/>
    </row>
    <row r="88" spans="2:15" x14ac:dyDescent="0.2">
      <c r="B88" s="157"/>
      <c r="C88" s="33"/>
      <c r="D88" s="33"/>
      <c r="E88" s="173"/>
    </row>
    <row r="89" spans="2:15" ht="12.75" customHeight="1" x14ac:dyDescent="0.2">
      <c r="B89" s="269"/>
      <c r="C89" s="33"/>
      <c r="D89" s="33"/>
      <c r="E89" s="173"/>
    </row>
    <row r="90" spans="2:15" ht="26.25" customHeight="1" x14ac:dyDescent="0.2">
      <c r="B90" s="270"/>
      <c r="C90" s="745" t="s">
        <v>361</v>
      </c>
      <c r="D90" s="745"/>
      <c r="E90" s="746"/>
    </row>
    <row r="91" spans="2:15" ht="27" customHeight="1" thickBot="1" x14ac:dyDescent="0.25">
      <c r="B91" s="271" t="s">
        <v>195</v>
      </c>
      <c r="C91" s="208" t="str">
        <f>C27</f>
        <v>Praėjęs ataskaitinis laikotarpis 2023 m.</v>
      </c>
      <c r="D91" s="208"/>
      <c r="E91" s="209" t="str">
        <f>E27</f>
        <v>Ataskaitinis laikotarpis 2024 m.</v>
      </c>
    </row>
    <row r="92" spans="2:15" s="39" customFormat="1" ht="24" x14ac:dyDescent="0.2">
      <c r="B92" s="193" t="s">
        <v>197</v>
      </c>
      <c r="C92" s="4"/>
      <c r="D92" s="33"/>
      <c r="E92" s="187"/>
      <c r="K92" s="29"/>
      <c r="L92" s="29"/>
      <c r="M92" s="29"/>
      <c r="N92" s="29"/>
      <c r="O92" s="29"/>
    </row>
    <row r="93" spans="2:15" s="39" customFormat="1" x14ac:dyDescent="0.2">
      <c r="B93" s="272"/>
      <c r="C93" s="273"/>
      <c r="D93" s="10"/>
      <c r="E93" s="274"/>
      <c r="K93" s="29"/>
      <c r="L93" s="29"/>
      <c r="M93" s="29"/>
      <c r="N93" s="29"/>
      <c r="O93" s="29"/>
    </row>
    <row r="94" spans="2:15" s="39" customFormat="1" x14ac:dyDescent="0.2">
      <c r="B94" s="195" t="s">
        <v>200</v>
      </c>
      <c r="C94" s="4"/>
      <c r="D94" s="33"/>
      <c r="E94" s="175"/>
      <c r="K94" s="29"/>
      <c r="L94" s="29"/>
      <c r="M94" s="29"/>
      <c r="N94" s="29"/>
      <c r="O94" s="29"/>
    </row>
    <row r="95" spans="2:15" s="39" customFormat="1" ht="14.25" customHeight="1" x14ac:dyDescent="0.2">
      <c r="B95" s="157"/>
      <c r="C95" s="46"/>
      <c r="D95" s="10"/>
      <c r="E95" s="178"/>
      <c r="K95" s="29"/>
      <c r="L95" s="29"/>
      <c r="M95" s="29"/>
      <c r="N95" s="29"/>
      <c r="O95" s="29"/>
    </row>
    <row r="96" spans="2:15" s="39" customFormat="1" x14ac:dyDescent="0.2">
      <c r="B96" s="275" t="s">
        <v>365</v>
      </c>
      <c r="C96" s="4"/>
      <c r="D96" s="33"/>
      <c r="E96" s="175"/>
      <c r="K96" s="29"/>
      <c r="L96" s="29"/>
      <c r="M96" s="29"/>
      <c r="N96" s="29"/>
      <c r="O96" s="29"/>
    </row>
    <row r="97" spans="2:15" s="39" customFormat="1" ht="14.25" customHeight="1" x14ac:dyDescent="0.2">
      <c r="B97" s="157"/>
      <c r="C97" s="46"/>
      <c r="D97" s="10"/>
      <c r="E97" s="178"/>
      <c r="K97" s="29"/>
      <c r="L97" s="29"/>
      <c r="M97" s="29"/>
      <c r="N97" s="29"/>
      <c r="O97" s="29"/>
    </row>
    <row r="98" spans="2:15" s="39" customFormat="1" x14ac:dyDescent="0.2">
      <c r="B98" s="194" t="s">
        <v>366</v>
      </c>
      <c r="C98" s="4"/>
      <c r="D98" s="33"/>
      <c r="E98" s="175"/>
      <c r="K98" s="29"/>
      <c r="L98" s="29"/>
      <c r="M98" s="29"/>
      <c r="N98" s="29"/>
      <c r="O98" s="29"/>
    </row>
    <row r="99" spans="2:15" ht="16.5" customHeight="1" x14ac:dyDescent="0.2">
      <c r="B99" s="157"/>
      <c r="C99" s="10"/>
      <c r="D99" s="10"/>
      <c r="E99" s="276"/>
    </row>
    <row r="100" spans="2:15" s="39" customFormat="1" ht="25.5" customHeight="1" thickBot="1" x14ac:dyDescent="0.25">
      <c r="B100" s="158" t="s">
        <v>209</v>
      </c>
      <c r="C100" s="36" t="str">
        <f>C27</f>
        <v>Praėjęs ataskaitinis laikotarpis 2023 m.</v>
      </c>
      <c r="D100" s="36"/>
      <c r="E100" s="159" t="str">
        <f>E27</f>
        <v>Ataskaitinis laikotarpis 2024 m.</v>
      </c>
      <c r="K100" s="29"/>
      <c r="L100" s="29"/>
      <c r="M100" s="29"/>
      <c r="N100" s="29"/>
      <c r="O100" s="29"/>
    </row>
    <row r="101" spans="2:15" s="39" customFormat="1" ht="12.75" customHeight="1" x14ac:dyDescent="0.2">
      <c r="B101" s="196" t="s">
        <v>210</v>
      </c>
      <c r="C101" s="59"/>
      <c r="D101" s="132"/>
      <c r="E101" s="197"/>
      <c r="K101" s="29"/>
      <c r="L101" s="29"/>
      <c r="M101" s="29"/>
      <c r="N101" s="29"/>
      <c r="O101" s="29"/>
    </row>
    <row r="102" spans="2:15" s="39" customFormat="1" ht="23.25" customHeight="1" x14ac:dyDescent="0.2">
      <c r="B102" s="198" t="s">
        <v>211</v>
      </c>
      <c r="C102" s="60"/>
      <c r="D102" s="47"/>
      <c r="E102" s="175"/>
      <c r="K102" s="29"/>
      <c r="L102" s="29"/>
      <c r="M102" s="29"/>
      <c r="N102" s="29"/>
      <c r="O102" s="29"/>
    </row>
    <row r="103" spans="2:15" ht="24.75" customHeight="1" x14ac:dyDescent="0.2">
      <c r="B103" s="196" t="s">
        <v>213</v>
      </c>
      <c r="C103" s="60"/>
      <c r="D103" s="33"/>
      <c r="E103" s="187"/>
    </row>
    <row r="104" spans="2:15" ht="24" x14ac:dyDescent="0.2">
      <c r="B104" s="277" t="s">
        <v>215</v>
      </c>
      <c r="C104" s="116"/>
      <c r="D104" s="58"/>
      <c r="E104" s="199"/>
    </row>
    <row r="105" spans="2:15" ht="13.5" customHeight="1" x14ac:dyDescent="0.2">
      <c r="B105" s="278"/>
      <c r="C105" s="33"/>
      <c r="D105" s="10"/>
      <c r="E105" s="173"/>
    </row>
    <row r="106" spans="2:15" ht="30.75" customHeight="1" x14ac:dyDescent="0.2">
      <c r="B106" s="279"/>
      <c r="C106" s="581" t="s">
        <v>361</v>
      </c>
      <c r="D106" s="581"/>
      <c r="E106" s="582"/>
    </row>
    <row r="107" spans="2:15" ht="14.25" customHeight="1" thickBot="1" x14ac:dyDescent="0.25">
      <c r="B107" s="158" t="s">
        <v>216</v>
      </c>
      <c r="C107" s="36"/>
      <c r="D107" s="36"/>
      <c r="E107" s="159"/>
    </row>
    <row r="108" spans="2:15" ht="93.75" customHeight="1" x14ac:dyDescent="0.2">
      <c r="B108" s="201" t="s">
        <v>218</v>
      </c>
      <c r="C108" s="571"/>
      <c r="D108" s="571"/>
      <c r="E108" s="747"/>
    </row>
    <row r="109" spans="2:15" ht="12.75" hidden="1" customHeight="1" x14ac:dyDescent="0.2">
      <c r="B109" s="200"/>
      <c r="C109" s="33"/>
      <c r="D109" s="33"/>
      <c r="E109" s="173"/>
    </row>
    <row r="110" spans="2:15" ht="15.75" customHeight="1" thickBot="1" x14ac:dyDescent="0.25">
      <c r="B110" s="280"/>
      <c r="C110" s="53"/>
      <c r="D110" s="53"/>
      <c r="E110" s="281"/>
    </row>
    <row r="111" spans="2:15" ht="14.25" customHeight="1" x14ac:dyDescent="0.2">
      <c r="B111" s="157"/>
      <c r="C111" s="33"/>
      <c r="D111" s="33"/>
      <c r="E111" s="173"/>
    </row>
    <row r="112" spans="2:15" x14ac:dyDescent="0.2">
      <c r="B112" s="142" t="s">
        <v>223</v>
      </c>
      <c r="C112" s="82"/>
      <c r="D112" s="82"/>
      <c r="E112" s="202"/>
    </row>
    <row r="113" spans="2:5" x14ac:dyDescent="0.2">
      <c r="B113" s="157" t="s">
        <v>225</v>
      </c>
      <c r="C113" s="748"/>
      <c r="D113" s="749"/>
      <c r="E113" s="750"/>
    </row>
    <row r="114" spans="2:5" x14ac:dyDescent="0.2">
      <c r="B114" s="157" t="s">
        <v>227</v>
      </c>
      <c r="C114" s="579"/>
      <c r="D114" s="579"/>
      <c r="E114" s="740"/>
    </row>
    <row r="115" spans="2:5" ht="24" x14ac:dyDescent="0.2">
      <c r="B115" s="203" t="s">
        <v>229</v>
      </c>
      <c r="C115" s="567"/>
      <c r="D115" s="567"/>
      <c r="E115" s="741"/>
    </row>
    <row r="116" spans="2:5" ht="24" x14ac:dyDescent="0.2">
      <c r="B116" s="204" t="s">
        <v>231</v>
      </c>
      <c r="C116" s="569"/>
      <c r="D116" s="569"/>
      <c r="E116" s="742"/>
    </row>
    <row r="117" spans="2:5" ht="12.75" thickBot="1" x14ac:dyDescent="0.25">
      <c r="B117" s="205"/>
      <c r="C117" s="206"/>
      <c r="D117" s="206"/>
      <c r="E117" s="207"/>
    </row>
    <row r="120" spans="2:5" ht="14.25" customHeight="1" x14ac:dyDescent="0.2"/>
    <row r="122" spans="2:5" ht="15" customHeight="1" x14ac:dyDescent="0.2"/>
    <row r="125" spans="2:5" ht="12" customHeight="1" x14ac:dyDescent="0.2"/>
    <row r="126" spans="2:5" ht="86.25" customHeight="1" x14ac:dyDescent="0.2"/>
    <row r="129" ht="13.5" customHeight="1" x14ac:dyDescent="0.2"/>
    <row r="134" ht="30" customHeight="1" x14ac:dyDescent="0.2"/>
    <row r="135" ht="1.9" customHeight="1" x14ac:dyDescent="0.2"/>
    <row r="136" ht="8.25" customHeight="1" x14ac:dyDescent="0.2"/>
  </sheetData>
  <sheetProtection sheet="1" selectLockedCells="1"/>
  <dataConsolidate/>
  <mergeCells count="27">
    <mergeCell ref="C17:D17"/>
    <mergeCell ref="B4:E4"/>
    <mergeCell ref="C6:E6"/>
    <mergeCell ref="C7:E7"/>
    <mergeCell ref="C8:E8"/>
    <mergeCell ref="C10:E10"/>
    <mergeCell ref="C11:E11"/>
    <mergeCell ref="C13:E13"/>
    <mergeCell ref="C14:D14"/>
    <mergeCell ref="C15:D15"/>
    <mergeCell ref="C16:D16"/>
    <mergeCell ref="C114:E114"/>
    <mergeCell ref="C115:E115"/>
    <mergeCell ref="C116:E116"/>
    <mergeCell ref="D2:E2"/>
    <mergeCell ref="C26:E26"/>
    <mergeCell ref="C42:E42"/>
    <mergeCell ref="C90:E90"/>
    <mergeCell ref="C106:E106"/>
    <mergeCell ref="C108:E108"/>
    <mergeCell ref="C113:E113"/>
    <mergeCell ref="C18:D18"/>
    <mergeCell ref="C19:D19"/>
    <mergeCell ref="C20:D20"/>
    <mergeCell ref="C22:E22"/>
    <mergeCell ref="C24:E24"/>
    <mergeCell ref="C25:E25"/>
  </mergeCells>
  <conditionalFormatting sqref="C86 E86">
    <cfRule type="cellIs" dxfId="0" priority="1" stopIfTrue="1" operator="notEqual">
      <formula>"Balansas"</formula>
    </cfRule>
  </conditionalFormatting>
  <dataValidations xWindow="730" yWindow="615" count="19">
    <dataValidation type="list" allowBlank="1" showErrorMessage="1" prompt="Nurodykite pilną įmonės pavadinimą, pvz. Akcinė bendrovė „Pavyzdys“ ar Valstybės įmonė „Pavyzdys“" sqref="C6:E6" xr:uid="{00000000-0002-0000-0500-000000000000}">
      <formula1>$K$2:$K$5</formula1>
    </dataValidation>
    <dataValidation allowBlank="1" showErrorMessage="1" prompt="Nurodykite įmonės teisinę formą (AB, UAB, VĮ), pasirinkdami iš sąrašo" sqref="C7:E7" xr:uid="{00000000-0002-0000-0500-000001000000}"/>
    <dataValidation type="whole" allowBlank="1" showErrorMessage="1" prompt="Nurodykite identifikacinį numerį (juridinio asmens kodą)" sqref="C8:E9" xr:uid="{00000000-0002-0000-0500-000002000000}">
      <formula1>0</formula1>
      <formula2>9999999999999990000</formula2>
    </dataValidation>
    <dataValidation allowBlank="1" showErrorMessage="1" sqref="B25:B26" xr:uid="{00000000-0002-0000-0500-000003000000}"/>
    <dataValidation allowBlank="1" showInputMessage="1" showErrorMessage="1" prompt="Nurodykite įmonės direktoriaus (generalinio direktoriaus) vardą ir pavardę. Pareigų nurodyti nereikia." sqref="C10:E10" xr:uid="{00000000-0002-0000-0500-000004000000}"/>
    <dataValidation allowBlank="1" showInputMessage="1" showErrorMessage="1" prompt="Nurodykite įmonės vyr. finansininko (vyr. buhalterio) vardą ir pavardę. Pareigų nurodyti nereikia." sqref="C11:E11" xr:uid="{00000000-0002-0000-0500-000005000000}"/>
    <dataValidation allowBlank="1" showErrorMessage="1" prompt="Savivaldybei nuosavybės teise priklausančių akcijų valdytoja" sqref="C22:E22" xr:uid="{00000000-0002-0000-0500-000006000000}"/>
    <dataValidation allowBlank="1" showInputMessage="1" showErrorMessage="1" prompt="Data, kai atsakingas asmuo patvirtina duomenų tikrumą._x000a__x000a_Data pateikiama formatu:_x000a_2019-12-31" sqref="C113:E113" xr:uid="{00000000-0002-0000-0500-000007000000}"/>
    <dataValidation allowBlank="1" showInputMessage="1" showErrorMessage="1" prompt="Šie duomenys reikalingi tuo atveju, jeigu apibendrintą ataskaitą rengiantys asmenys norėtų pasitikslinti/sužinoti daugiau informacijos apie įmonės veiklos rezultatus." sqref="C115:E115" xr:uid="{00000000-0002-0000-0500-000008000000}"/>
    <dataValidation allowBlank="1" showInputMessage="1" showErrorMessage="1" prompt="Bendras darbuotojų (darbo sutarčių) skaičius; įskaičiuojami visi darbuotojai, įskaitant ir vadovus." sqref="B101:E101" xr:uid="{00000000-0002-0000-0500-000009000000}"/>
    <dataValidation allowBlank="1" showInputMessage="1" showErrorMessage="1" prompt="Nurodomi už ataskaitinio laikotarpio rezultatus paskirti dividendai (pelno įmokos), o ne faktiškai ataskaitiniu laikotarpiu išmokėti dividendai (pelno įmokos) už ankstesnio laikotarpio rezultatus" sqref="B98:E98" xr:uid="{00000000-0002-0000-0500-00000A000000}"/>
    <dataValidation allowBlank="1" showInputMessage="1" showErrorMessage="1" prompt="Jei balansas susibalansuoja, matysite žodį „Balansas“; jei nesibalansuoja - matysite disbalanso dydį (skirtumą)." sqref="B86:E86" xr:uid="{00000000-0002-0000-0500-00000B000000}"/>
    <dataValidation allowBlank="1" showInputMessage="1" showErrorMessage="1" prompt="Pildoma, jei įmonės balanse šie įsipareigojimai pateikiami atskirai nuo ilgalaikių ir trumpalaikių įsipareigojimų." sqref="B82:E82" xr:uid="{00000000-0002-0000-0500-00000C000000}"/>
    <dataValidation allowBlank="1" showInputMessage="1" showErrorMessage="1" prompt="Į šią sumą turi būti įtraukta nuomos įsipareigojimo einamųjų metų dalis." sqref="B76:E76" xr:uid="{00000000-0002-0000-0500-00000D000000}"/>
    <dataValidation allowBlank="1" showInputMessage="1" showErrorMessage="1" prompt="Į šią sumą turi būti įtraukti ilgalaikiai nuomos įsipareigojimai" sqref="B74:E74" xr:uid="{00000000-0002-0000-0500-00000E000000}"/>
    <dataValidation allowBlank="1" showInputMessage="1" showErrorMessage="1" prompt="Pildoma, jei įmonės balanse šis turtas pateikiamas atskirai nuo ilgalaikio ir trumpalaikio turto." sqref="B58:E58" xr:uid="{00000000-0002-0000-0500-00000F000000}"/>
    <dataValidation allowBlank="1" showInputMessage="1" showErrorMessage="1" prompt="Jei įmonės teisinė forma yra AB arba UAB, nurodykite penkis didžiausius bendrovės akcininkus; jei įmonės teisinė forma yra VĮ, šios dalies pildyti nereikia." sqref="B14" xr:uid="{00000000-0002-0000-0500-000010000000}"/>
    <dataValidation allowBlank="1" showInputMessage="1" showErrorMessage="1" prompt="Įrašykite akcininko pavadinimą." sqref="C14:D19" xr:uid="{00000000-0002-0000-0500-000011000000}"/>
    <dataValidation allowBlank="1" showInputMessage="1" showErrorMessage="1" prompt="Nurodykite, kokią išleistų akcijų dalį atitinkamas akcininkas valdė nurodytą dieną (pvz.: jeigu vienas akcininkas valdo 12,34 proc., į laukelį įrašykite „12,34“)._x000a_Akcijų dalį nurodykite šimtųjų tikslumu." sqref="E14:E19" xr:uid="{00000000-0002-0000-0500-000012000000}"/>
  </dataValidations>
  <pageMargins left="0.7" right="0.7" top="0.75" bottom="0.75" header="0.3" footer="0.3"/>
  <pageSetup paperSize="9" scale="63" orientation="portrait" r:id="rId1"/>
  <rowBreaks count="1" manualBreakCount="1">
    <brk id="89" min="1" max="4" man="1"/>
  </rowBreaks>
  <colBreaks count="1" manualBreakCount="1">
    <brk id="5" max="110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288e34c-c45f-4c56-ac4f-9af36a368a0a" xsi:nil="true"/>
    <lcf76f155ced4ddcb4097134ff3c332f xmlns="f1908bf9-2dc4-4e3d-b4b9-4cf147fe6e6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56C2723AFDCCF4CA6C7EEC604096041" ma:contentTypeVersion="18" ma:contentTypeDescription="Create a new document." ma:contentTypeScope="" ma:versionID="fc00bf4a7a3b67db1468b4451047495f">
  <xsd:schema xmlns:xsd="http://www.w3.org/2001/XMLSchema" xmlns:xs="http://www.w3.org/2001/XMLSchema" xmlns:p="http://schemas.microsoft.com/office/2006/metadata/properties" xmlns:ns2="f1908bf9-2dc4-4e3d-b4b9-4cf147fe6e6e" xmlns:ns3="9288e34c-c45f-4c56-ac4f-9af36a368a0a" targetNamespace="http://schemas.microsoft.com/office/2006/metadata/properties" ma:root="true" ma:fieldsID="58719faa98a4ef4ab9b4782a2e710207" ns2:_="" ns3:_="">
    <xsd:import namespace="f1908bf9-2dc4-4e3d-b4b9-4cf147fe6e6e"/>
    <xsd:import namespace="9288e34c-c45f-4c56-ac4f-9af36a368a0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908bf9-2dc4-4e3d-b4b9-4cf147fe6e6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f80315e9-bf3b-4d56-9aa6-089adcc4e3f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88e34c-c45f-4c56-ac4f-9af36a368a0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d69547a-5bcb-42bf-96bb-e8e2eda65ccb}" ma:internalName="TaxCatchAll" ma:showField="CatchAllData" ma:web="9288e34c-c45f-4c56-ac4f-9af36a368a0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5D2B7E5-5C56-4332-88D8-549621D2A37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F54465A-719E-4CEF-9285-BE950FE789F0}">
  <ds:schemaRefs>
    <ds:schemaRef ds:uri="http://purl.org/dc/dcmitype/"/>
    <ds:schemaRef ds:uri="http://schemas.openxmlformats.org/package/2006/metadata/core-properties"/>
    <ds:schemaRef ds:uri="http://www.w3.org/XML/1998/namespace"/>
    <ds:schemaRef ds:uri="http://purl.org/dc/terms/"/>
    <ds:schemaRef ds:uri="http://schemas.microsoft.com/office/2006/documentManagement/types"/>
    <ds:schemaRef ds:uri="http://schemas.microsoft.com/office/2006/metadata/properties"/>
    <ds:schemaRef ds:uri="f1908bf9-2dc4-4e3d-b4b9-4cf147fe6e6e"/>
    <ds:schemaRef ds:uri="9288e34c-c45f-4c56-ac4f-9af36a368a0a"/>
    <ds:schemaRef ds:uri="http://schemas.microsoft.com/office/infopath/2007/PartnerControl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40DC5829-2595-457B-A311-BB45EE5F73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1908bf9-2dc4-4e3d-b4b9-4cf147fe6e6e"/>
    <ds:schemaRef ds:uri="9288e34c-c45f-4c56-ac4f-9af36a368a0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6</vt:i4>
      </vt:variant>
      <vt:variant>
        <vt:lpstr>Įvardytieji diapazonai</vt:lpstr>
      </vt:variant>
      <vt:variant>
        <vt:i4>6</vt:i4>
      </vt:variant>
    </vt:vector>
  </HeadingPairs>
  <TitlesOfParts>
    <vt:vector size="12" baseType="lpstr">
      <vt:lpstr>Finansiniai duomenys</vt:lpstr>
      <vt:lpstr>Finansiniai duomenys(2015-2016)</vt:lpstr>
      <vt:lpstr>Papildoma informacija</vt:lpstr>
      <vt:lpstr>Suteikta parama</vt:lpstr>
      <vt:lpstr>Specialieji įpareigojimai</vt:lpstr>
      <vt:lpstr>Dukterinės bendrovės</vt:lpstr>
      <vt:lpstr>'Dukterinės bendrovės'!Print_Area</vt:lpstr>
      <vt:lpstr>'Finansiniai duomenys'!Print_Area</vt:lpstr>
      <vt:lpstr>'Finansiniai duomenys(2015-2016)'!Print_Area</vt:lpstr>
      <vt:lpstr>'Papildoma informacija'!Print_Area</vt:lpstr>
      <vt:lpstr>'Specialieji įpareigojimai'!Print_Area</vt:lpstr>
      <vt:lpstr>'Suteikta parama'!Print_Area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Paulius Šimkūnas</dc:creator>
  <cp:keywords/>
  <dc:description/>
  <cp:lastModifiedBy>Vida Stonytė</cp:lastModifiedBy>
  <cp:revision/>
  <cp:lastPrinted>2025-04-30T07:29:10Z</cp:lastPrinted>
  <dcterms:created xsi:type="dcterms:W3CDTF">2014-03-24T16:58:47Z</dcterms:created>
  <dcterms:modified xsi:type="dcterms:W3CDTF">2025-10-13T11:55:13Z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0x010100656C2723AFDCCF4CA6C7EEC604096041</vt:lpwstr>
  </property>
  <property fmtid="{D5CDD505-2E9C-101B-9397-08002B2CF9AE}" pid="3" name="WorkbookGuid">
    <vt:lpwstr>c0382e1e-07fd-4cb4-b757-f4bdeee43814</vt:lpwstr>
  </property>
  <property fmtid="{D5CDD505-2E9C-101B-9397-08002B2CF9AE}" pid="4" name="MediaServiceImageTags">
    <vt:lpwstr/>
  </property>
</Properties>
</file>